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75" windowWidth="15855" windowHeight="11850" tabRatio="796" activeTab="3"/>
  </bookViews>
  <sheets>
    <sheet name="увеличение" sheetId="1" r:id="rId1"/>
    <sheet name="безвозмездные" sheetId="2" r:id="rId2"/>
    <sheet name="уменьшение" sheetId="3" r:id="rId3"/>
    <sheet name="перераспределение" sheetId="4" r:id="rId4"/>
  </sheets>
  <definedNames>
    <definedName name="_xlnm._FilterDatabase" localSheetId="1" hidden="1">'безвозмездные'!$A$6:$G$16</definedName>
    <definedName name="_xlnm._FilterDatabase" localSheetId="3" hidden="1">'перераспределение'!$A$7:$K$135</definedName>
    <definedName name="_xlnm._FilterDatabase" localSheetId="0" hidden="1">'увеличение'!$A$6:$G$92</definedName>
    <definedName name="_xlnm._FilterDatabase" localSheetId="2" hidden="1">'уменьшение'!$A$6:$G$275</definedName>
    <definedName name="Z_0199ACBD_3190_4B84_AFFB_81CAEBB7CB5B_.wvu.FilterData" localSheetId="1" hidden="1">'безвозмездные'!$A$6:$G$18</definedName>
    <definedName name="Z_0199ACBD_3190_4B84_AFFB_81CAEBB7CB5B_.wvu.FilterData" localSheetId="3" hidden="1">'перераспределение'!$A$7:$K$86</definedName>
    <definedName name="Z_0199ACBD_3190_4B84_AFFB_81CAEBB7CB5B_.wvu.FilterData" localSheetId="0" hidden="1">'увеличение'!$A$6:$G$65</definedName>
    <definedName name="Z_0199ACBD_3190_4B84_AFFB_81CAEBB7CB5B_.wvu.FilterData" localSheetId="2" hidden="1">'уменьшение'!$A$6:$G$177</definedName>
    <definedName name="Z_0199ACBD_3190_4B84_AFFB_81CAEBB7CB5B_.wvu.PrintTitles" localSheetId="1" hidden="1">'безвозмездные'!$5:$5</definedName>
    <definedName name="Z_0199ACBD_3190_4B84_AFFB_81CAEBB7CB5B_.wvu.PrintTitles" localSheetId="3" hidden="1">'перераспределение'!$6:$6</definedName>
    <definedName name="Z_0199ACBD_3190_4B84_AFFB_81CAEBB7CB5B_.wvu.PrintTitles" localSheetId="0" hidden="1">'увеличение'!$5:$5</definedName>
    <definedName name="Z_0199ACBD_3190_4B84_AFFB_81CAEBB7CB5B_.wvu.PrintTitles" localSheetId="2" hidden="1">'уменьшение'!$5:$5</definedName>
    <definedName name="Z_140009A1_8033_4DF3_B576_4A3F45C76564_.wvu.FilterData" localSheetId="1" hidden="1">'безвозмездные'!$A$6:$G$18</definedName>
    <definedName name="Z_140009A1_8033_4DF3_B576_4A3F45C76564_.wvu.FilterData" localSheetId="3" hidden="1">'перераспределение'!$A$7:$K$86</definedName>
    <definedName name="Z_140009A1_8033_4DF3_B576_4A3F45C76564_.wvu.FilterData" localSheetId="0" hidden="1">'увеличение'!$A$6:$G$65</definedName>
    <definedName name="Z_140009A1_8033_4DF3_B576_4A3F45C76564_.wvu.FilterData" localSheetId="2" hidden="1">'уменьшение'!$A$6:$G$177</definedName>
    <definedName name="Z_26045A6D_7489_4306_BB4B_4F381D09B6D6_.wvu.FilterData" localSheetId="3" hidden="1">'перераспределение'!$A$7:$K$86</definedName>
    <definedName name="Z_2D34D568_2E61_442C_A2EE_31449C207875_.wvu.FilterData" localSheetId="3" hidden="1">'перераспределение'!$A$7:$K$86</definedName>
    <definedName name="Z_3F047309_29B8_4634_8EEA_501EDBA688CE_.wvu.FilterData" localSheetId="3" hidden="1">'перераспределение'!$A$7:$K$86</definedName>
    <definedName name="Z_5B4F10C4_550C_4D0E_8428_4C04148E7DDC_.wvu.FilterData" localSheetId="3" hidden="1">'перераспределение'!$A$7:$K$86</definedName>
    <definedName name="Z_5F54D95F_4F33_4413_A60B_0FC8AC402EC2_.wvu.FilterData" localSheetId="3" hidden="1">'перераспределение'!$A$7:$K$86</definedName>
    <definedName name="Z_63398F5F_8607_48AB_8B89_F93D796EDE84_.wvu.FilterData" localSheetId="1" hidden="1">'безвозмездные'!$A$6:$G$18</definedName>
    <definedName name="Z_63398F5F_8607_48AB_8B89_F93D796EDE84_.wvu.FilterData" localSheetId="3" hidden="1">'перераспределение'!$A$7:$K$86</definedName>
    <definedName name="Z_63398F5F_8607_48AB_8B89_F93D796EDE84_.wvu.FilterData" localSheetId="0" hidden="1">'увеличение'!$A$6:$G$65</definedName>
    <definedName name="Z_63398F5F_8607_48AB_8B89_F93D796EDE84_.wvu.FilterData" localSheetId="2" hidden="1">'уменьшение'!$A$6:$G$177</definedName>
    <definedName name="Z_63398F5F_8607_48AB_8B89_F93D796EDE84_.wvu.PrintTitles" localSheetId="1" hidden="1">'безвозмездные'!$5:$5</definedName>
    <definedName name="Z_63398F5F_8607_48AB_8B89_F93D796EDE84_.wvu.PrintTitles" localSheetId="3" hidden="1">'перераспределение'!$6:$6</definedName>
    <definedName name="Z_63398F5F_8607_48AB_8B89_F93D796EDE84_.wvu.PrintTitles" localSheetId="0" hidden="1">'увеличение'!$5:$5</definedName>
    <definedName name="Z_63398F5F_8607_48AB_8B89_F93D796EDE84_.wvu.PrintTitles" localSheetId="2" hidden="1">'уменьшение'!$5:$5</definedName>
    <definedName name="Z_72A4D64E_B497_4069_832F_05D9E42A0FB2_.wvu.FilterData" localSheetId="3" hidden="1">'перераспределение'!$A$7:$K$86</definedName>
    <definedName name="Z_80DA7438_9A26_4D67_99F5_E21B3EB7BDF2_.wvu.FilterData" localSheetId="3" hidden="1">'перераспределение'!$A$7:$K$86</definedName>
    <definedName name="Z_941FF28C_F191_4DAB_8C4B_9127DEFBD217_.wvu.FilterData" localSheetId="1" hidden="1">'безвозмездные'!$A$6:$G$18</definedName>
    <definedName name="Z_941FF28C_F191_4DAB_8C4B_9127DEFBD217_.wvu.FilterData" localSheetId="3" hidden="1">'перераспределение'!$A$7:$K$86</definedName>
    <definedName name="Z_941FF28C_F191_4DAB_8C4B_9127DEFBD217_.wvu.FilterData" localSheetId="0" hidden="1">'увеличение'!$A$6:$G$65</definedName>
    <definedName name="Z_941FF28C_F191_4DAB_8C4B_9127DEFBD217_.wvu.FilterData" localSheetId="2" hidden="1">'уменьшение'!$A$6:$G$177</definedName>
    <definedName name="Z_941FF28C_F191_4DAB_8C4B_9127DEFBD217_.wvu.PrintTitles" localSheetId="1" hidden="1">'безвозмездные'!$5:$5</definedName>
    <definedName name="Z_941FF28C_F191_4DAB_8C4B_9127DEFBD217_.wvu.PrintTitles" localSheetId="3" hidden="1">'перераспределение'!$6:$6</definedName>
    <definedName name="Z_941FF28C_F191_4DAB_8C4B_9127DEFBD217_.wvu.PrintTitles" localSheetId="0" hidden="1">'увеличение'!$5:$5</definedName>
    <definedName name="Z_941FF28C_F191_4DAB_8C4B_9127DEFBD217_.wvu.PrintTitles" localSheetId="2" hidden="1">'уменьшение'!$5:$5</definedName>
    <definedName name="Z_9C6C3F82_61E7_44FC_90B6_E0FE337C4528_.wvu.FilterData" localSheetId="1" hidden="1">'безвозмездные'!$A$6:$G$18</definedName>
    <definedName name="Z_9C6C3F82_61E7_44FC_90B6_E0FE337C4528_.wvu.FilterData" localSheetId="3" hidden="1">'перераспределение'!$A$7:$K$86</definedName>
    <definedName name="Z_9C6C3F82_61E7_44FC_90B6_E0FE337C4528_.wvu.FilterData" localSheetId="0" hidden="1">'увеличение'!$A$6:$G$65</definedName>
    <definedName name="Z_9C6C3F82_61E7_44FC_90B6_E0FE337C4528_.wvu.FilterData" localSheetId="2" hidden="1">'уменьшение'!$A$6:$G$177</definedName>
    <definedName name="Z_9C6C3F82_61E7_44FC_90B6_E0FE337C4528_.wvu.PrintTitles" localSheetId="1" hidden="1">'безвозмездные'!$5:$5</definedName>
    <definedName name="Z_9C6C3F82_61E7_44FC_90B6_E0FE337C4528_.wvu.PrintTitles" localSheetId="3" hidden="1">'перераспределение'!$6:$6</definedName>
    <definedName name="Z_9C6C3F82_61E7_44FC_90B6_E0FE337C4528_.wvu.PrintTitles" localSheetId="0" hidden="1">'увеличение'!$5:$5</definedName>
    <definedName name="Z_9C6C3F82_61E7_44FC_90B6_E0FE337C4528_.wvu.PrintTitles" localSheetId="2" hidden="1">'уменьшение'!$5:$5</definedName>
    <definedName name="Z_A0EAB98D_C05D_4B7E_9EB2_E1F06D80C78D_.wvu.FilterData" localSheetId="3" hidden="1">'перераспределение'!$A$7:$K$86</definedName>
    <definedName name="Z_A25538CD_E4AC_4849_9572_146191B48082_.wvu.FilterData" localSheetId="1" hidden="1">'безвозмездные'!$A$6:$G$18</definedName>
    <definedName name="Z_A25538CD_E4AC_4849_9572_146191B48082_.wvu.FilterData" localSheetId="3" hidden="1">'перераспределение'!$A$7:$K$86</definedName>
    <definedName name="Z_A25538CD_E4AC_4849_9572_146191B48082_.wvu.FilterData" localSheetId="0" hidden="1">'увеличение'!$A$6:$G$65</definedName>
    <definedName name="Z_A25538CD_E4AC_4849_9572_146191B48082_.wvu.FilterData" localSheetId="2" hidden="1">'уменьшение'!$A$6:$G$177</definedName>
    <definedName name="Z_A25538CD_E4AC_4849_9572_146191B48082_.wvu.PrintTitles" localSheetId="1" hidden="1">'безвозмездные'!$5:$5</definedName>
    <definedName name="Z_A25538CD_E4AC_4849_9572_146191B48082_.wvu.PrintTitles" localSheetId="3" hidden="1">'перераспределение'!$6:$6</definedName>
    <definedName name="Z_A25538CD_E4AC_4849_9572_146191B48082_.wvu.PrintTitles" localSheetId="0" hidden="1">'увеличение'!$5:$5</definedName>
    <definedName name="Z_A25538CD_E4AC_4849_9572_146191B48082_.wvu.PrintTitles" localSheetId="2" hidden="1">'уменьшение'!$5:$5</definedName>
    <definedName name="Z_B2D2FD78_0908_4575_BBE6_686AD8AE7FD3_.wvu.FilterData" localSheetId="1" hidden="1">'безвозмездные'!$A$6:$G$18</definedName>
    <definedName name="Z_B2D2FD78_0908_4575_BBE6_686AD8AE7FD3_.wvu.FilterData" localSheetId="3" hidden="1">'перераспределение'!$A$7:$K$86</definedName>
    <definedName name="Z_B2D2FD78_0908_4575_BBE6_686AD8AE7FD3_.wvu.FilterData" localSheetId="0" hidden="1">'увеличение'!$A$6:$G$65</definedName>
    <definedName name="Z_B2D2FD78_0908_4575_BBE6_686AD8AE7FD3_.wvu.FilterData" localSheetId="2" hidden="1">'уменьшение'!$A$6:$G$177</definedName>
    <definedName name="Z_B5ADE779_8713_493E_BBEA_67A1BCFE4BC7_.wvu.FilterData" localSheetId="3" hidden="1">'перераспределение'!$A$7:$K$86</definedName>
    <definedName name="Z_C3614EF6_ECF3_4A69_A7B4_D2797D287027_.wvu.FilterData" localSheetId="3" hidden="1">'перераспределение'!$A$7:$K$86</definedName>
    <definedName name="Z_CF406469_9D96_471D_96C5_96E50C52E8A5_.wvu.FilterData" localSheetId="3" hidden="1">'перераспределение'!$A$7:$K$86</definedName>
    <definedName name="Z_D17FA9DB_E354_438D_9978_F4396B508459_.wvu.FilterData" localSheetId="3" hidden="1">'перераспределение'!$A$7:$K$86</definedName>
    <definedName name="Z_E8A8D950_44BE_419C_918E_6546E52F5FCD_.wvu.FilterData" localSheetId="1" hidden="1">'безвозмездные'!$A$6:$G$18</definedName>
    <definedName name="Z_E8A8D950_44BE_419C_918E_6546E52F5FCD_.wvu.FilterData" localSheetId="3" hidden="1">'перераспределение'!$A$7:$K$86</definedName>
    <definedName name="Z_E8A8D950_44BE_419C_918E_6546E52F5FCD_.wvu.FilterData" localSheetId="0" hidden="1">'увеличение'!$A$6:$G$65</definedName>
    <definedName name="Z_E8A8D950_44BE_419C_918E_6546E52F5FCD_.wvu.FilterData" localSheetId="2" hidden="1">'уменьшение'!$A$6:$G$177</definedName>
    <definedName name="Z_E8A8D950_44BE_419C_918E_6546E52F5FCD_.wvu.PrintTitles" localSheetId="1" hidden="1">'безвозмездные'!$5:$5</definedName>
    <definedName name="Z_E8A8D950_44BE_419C_918E_6546E52F5FCD_.wvu.PrintTitles" localSheetId="3" hidden="1">'перераспределение'!$6:$6</definedName>
    <definedName name="Z_E8A8D950_44BE_419C_918E_6546E52F5FCD_.wvu.PrintTitles" localSheetId="0" hidden="1">'увеличение'!$5:$5</definedName>
    <definedName name="Z_E8A8D950_44BE_419C_918E_6546E52F5FCD_.wvu.PrintTitles" localSheetId="2" hidden="1">'уменьшение'!$5:$5</definedName>
    <definedName name="Z_FC8F0A51_E8DA_42F9_82D5_8B87E13EF38D_.wvu.FilterData" localSheetId="3" hidden="1">'перераспределение'!$A$7:$K$86</definedName>
    <definedName name="Z_FFDD62F7_1BD9_4E0B_A20C_5017D3987BDF_.wvu.FilterData" localSheetId="3" hidden="1">'перераспределение'!$A$7:$K$86</definedName>
    <definedName name="_xlnm.Print_Titles" localSheetId="1">'безвозмездные'!$5:$5</definedName>
    <definedName name="_xlnm.Print_Titles" localSheetId="3">'перераспределение'!$6:$6</definedName>
    <definedName name="_xlnm.Print_Titles" localSheetId="0">'увеличение'!$5:$5</definedName>
    <definedName name="_xlnm.Print_Titles" localSheetId="2">'уменьшение'!$5:$5</definedName>
    <definedName name="_xlnm.Print_Area" localSheetId="1">'безвозмездные'!$A$1:$G$16</definedName>
    <definedName name="_xlnm.Print_Area" localSheetId="2">'уменьшение'!$A$1:$G$275</definedName>
  </definedNames>
  <calcPr fullCalcOnLoad="1"/>
</workbook>
</file>

<file path=xl/sharedStrings.xml><?xml version="1.0" encoding="utf-8"?>
<sst xmlns="http://schemas.openxmlformats.org/spreadsheetml/2006/main" count="1375" uniqueCount="938">
  <si>
    <t>Увеличение</t>
  </si>
  <si>
    <t>Уменьшение (источник)</t>
  </si>
  <si>
    <t>направление</t>
  </si>
  <si>
    <t>код бюджетной классификации расходов</t>
  </si>
  <si>
    <t>№ п.п.</t>
  </si>
  <si>
    <t>ИТОГО</t>
  </si>
  <si>
    <t>Сумма
(тысяч рублей)</t>
  </si>
  <si>
    <t>Увеличение по расходам</t>
  </si>
  <si>
    <t>Код бюджетной классификации расходов</t>
  </si>
  <si>
    <t>Обоснование</t>
  </si>
  <si>
    <t>2021 год</t>
  </si>
  <si>
    <t>2022 год</t>
  </si>
  <si>
    <t>2023 год</t>
  </si>
  <si>
    <t>Приложение 2 к Пояснительной записке. Таблица поправок по увеличению</t>
  </si>
  <si>
    <t>Приложение 3 к Пояснительной записке. Таблица поправок по изменению за счет безвозмездных поступлений</t>
  </si>
  <si>
    <t>Приложение 4 к Пояснительной записке. Таблица поправок по уменьшению</t>
  </si>
  <si>
    <t>Приложение 5 к Пояснительной записке. Таблица поправок по перераспределению</t>
  </si>
  <si>
    <t>Комитет по развитию малого, среднего бизнеса и потребительского рынка Ленинградской области</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</si>
  <si>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</si>
  <si>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979 0412 6130607810 800</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</si>
  <si>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</si>
  <si>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979 0412 6130807860 600</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</si>
  <si>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</si>
  <si>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979 0412 6130807850 600</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</si>
  <si>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</si>
  <si>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979 0412 6130407800 800</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</si>
  <si>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</si>
  <si>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979 0412 6130407780 600</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</si>
  <si>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</si>
  <si>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979 0412 6130407070 800</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</si>
  <si>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</si>
  <si>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979 0412 6130274490 500</t>
  </si>
  <si>
    <t>Комитет Ленинградской области по обращению с отходами</t>
  </si>
  <si>
    <t>Ленинградский областной комитет по управлению государственным имуществом</t>
  </si>
  <si>
    <t>Мероприятия по землеустройству и землепользованию</t>
  </si>
  <si>
    <t>801 0412 6890110350 200</t>
  </si>
  <si>
    <t>Приобретение земельных участков в государственную собственность Ленинградской области</t>
  </si>
  <si>
    <t>801 0412 6890115110 400</t>
  </si>
  <si>
    <t xml:space="preserve">Комитет государственного заказа Ленинградской области </t>
  </si>
  <si>
    <t>Мероприятия по сохранению и развитию материально-технической базы государственных учреждений (субсидии на иные цели)</t>
  </si>
  <si>
    <t>997 0410 6010313770 600</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</si>
  <si>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</si>
  <si>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979 0412 6131407940 600</t>
  </si>
  <si>
    <t>979 0412 6131407940 800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</si>
  <si>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</si>
  <si>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979 0412 613I455270 600</t>
  </si>
  <si>
    <t>979 0412 613I455270 800</t>
  </si>
  <si>
    <t>Мероприятия по организации работ по ликвидации накопленного вреда окружающей среде</t>
  </si>
  <si>
    <t>253 0605 5980114090  200</t>
  </si>
  <si>
    <t>Обеспечение деятельности (услуги, работы) государственных учреждений</t>
  </si>
  <si>
    <t>983 0603 5970100160 100</t>
  </si>
  <si>
    <t>983 0603 5970100160 200</t>
  </si>
  <si>
    <t>Комитет по природным ресурсам Ленинградской области</t>
  </si>
  <si>
    <t>Комитет государственного экологического надзора Ленинградской области</t>
  </si>
  <si>
    <t>982 0605 5960100160 200</t>
  </si>
  <si>
    <t>983 0603 5970100160 600</t>
  </si>
  <si>
    <t>983 0603 5970206640 600</t>
  </si>
  <si>
    <t>Мероприятия и проекты</t>
  </si>
  <si>
    <t>983 0603 5970313760 200</t>
  </si>
  <si>
    <t>В связи с уменьшением тиража приобретения фотоальбомов (отсутствие потребности)</t>
  </si>
  <si>
    <t>974 06 05 59 1 01 10390 200</t>
  </si>
  <si>
    <t>974 06 05 59 1 02 10410 200</t>
  </si>
  <si>
    <t>974 04 07 59 5 03 14420 200</t>
  </si>
  <si>
    <t xml:space="preserve">Обеспечение деятельности (услуги, работы) государственных учреждений
</t>
  </si>
  <si>
    <t>982 0605 5960100160 300</t>
  </si>
  <si>
    <t xml:space="preserve">Государственные функции в сфере осуществления государственного экологического надзора </t>
  </si>
  <si>
    <t>982 0605 5960214120 200</t>
  </si>
  <si>
    <t>Развитие лесного хозяйства. Обеспечение государственного управления и реализации полномочий в области лесных отношений
(На обеспечение деятельности ЛОГКУ "Ленобллес")</t>
  </si>
  <si>
    <t>Развитие лесного хозяйства. Обеспечение охраны, защиты, воспроизводства лесов на землях лесного фонда (остаток денежных средств, отсутствие потребности)</t>
  </si>
  <si>
    <t>Развитие лесного хозяйства. Обеспечение охраны, защиты, воспроизводства лесов на землях лесного фонда. Для оплаты судебных расходов по исполнительному листу ФС № 037615001 выданному 05.04.2021 года по делу № А56-92714/2019 от 15.06.2020 года</t>
  </si>
  <si>
    <t>Формирование запаса лесных семян для лесовосстановления
 в рамках регионального проекта «Сохранение лесов Ленинградской области» национального проекта «Экология»</t>
  </si>
  <si>
    <t xml:space="preserve">974 0407 595GА54310 200  </t>
  </si>
  <si>
    <t>974 04 07 59 5 01 51290 200</t>
  </si>
  <si>
    <t>974 04 07 59 5 03 51290 200</t>
  </si>
  <si>
    <t>Социальные выплаты и меры стимулирующего характера, связанные с професиональной деятельностью
(Увеличение объема выплат молодым специалистам ЛОГКУ «Леноблэкоконтроль»  обусловлено изменением требований к молодым специалистам (постановление Правительства Ленинградской области от 25.02.2021 № 120) в части увеличение возраста с 30 до 35 лет.)</t>
  </si>
  <si>
    <t xml:space="preserve">982 1003 5310403830 313 </t>
  </si>
  <si>
    <t>Обеспечение деятельности (услуги, работы) государственных учреждений
( экономия, образовавшаяся по результатам процедур осуществления закупок для государственных нужд)</t>
  </si>
  <si>
    <t>Обеспечение деятельности (услуги, работы) государственных учреждений
 (Уточнение КБК)</t>
  </si>
  <si>
    <t>Государственные функции в сфере осуществления государственного экологического надзора (экономия, образовавшаяся по результатам процедур осуществления закупок для государственных нужд)</t>
  </si>
  <si>
    <t xml:space="preserve">Комитет экономического развития и инвестиционной деятельности Ленинградской области </t>
  </si>
  <si>
    <t>Обеспечение деятельности ГБУ ЛО "МФЦ"</t>
  </si>
  <si>
    <t xml:space="preserve">977 0113 6010200160 600 </t>
  </si>
  <si>
    <t>977 0113 6010213770 600</t>
  </si>
  <si>
    <t>Обеспечение проведения оценки регулирующего воздействия нормативных правовых актов Ленинградской области</t>
  </si>
  <si>
    <t>977 0113 6110910530 200</t>
  </si>
  <si>
    <t>Развитие проектного управления в органах исполнительной власти Ленинградской области</t>
  </si>
  <si>
    <t xml:space="preserve">977 0113 6140314060 200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</si>
  <si>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</si>
  <si>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977 0412 6120107700 600</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</si>
  <si>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</si>
  <si>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977 0412 6120206350 800</t>
  </si>
  <si>
    <t>977 0412 612I555270 600</t>
  </si>
  <si>
    <t>Управление ветеринарии Ленинградской области</t>
  </si>
  <si>
    <t>996 0405 6390100160 600</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</si>
  <si>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</si>
  <si>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996 0405 6390206450 800</t>
  </si>
  <si>
    <t xml:space="preserve">Возмещение части затрат на содержание приютов для животных без владельцев
</t>
  </si>
  <si>
    <t>996 0405 6890106580 600</t>
  </si>
  <si>
    <t>977 0412 612П306140 800</t>
  </si>
  <si>
    <t>Комитет финансов Ленинградской области</t>
  </si>
  <si>
    <t>254 0408 6240100160 200</t>
  </si>
  <si>
    <t>Комитет по топливно-энергетическому комплексу Ленинградской области</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</si>
  <si>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</si>
  <si>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 978 0502 5710206310 800</t>
  </si>
  <si>
    <t>Комитет Ленинградской области по транспорту</t>
  </si>
  <si>
    <t>254 0408 6230113760 200</t>
  </si>
  <si>
    <t>254 0408 6240113760 200</t>
  </si>
  <si>
    <t xml:space="preserve">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t>
  </si>
  <si>
    <t>254 1003  5310707970  800</t>
  </si>
  <si>
    <t>Комитет по жилищно-коммунальному хозяйству Ленинградской области</t>
  </si>
  <si>
    <t>Обеспечение мероприятий по капитальному ремонту многоквартирных домов</t>
  </si>
  <si>
    <t>984 0501 5630209601 600</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</si>
  <si>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</si>
  <si>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 978 0502 5710170160 500</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</si>
  <si>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</si>
  <si>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 978 0502 5710170170 500</t>
  </si>
  <si>
    <t>254 0408 6240100160 800</t>
  </si>
  <si>
    <t>254 0408 6240114010 200</t>
  </si>
  <si>
    <t>Субсидия автономной некоммерческой организации "Дирекция по развитию транспортной системы Санкт-Петербурга и Ленинградской области"</t>
  </si>
  <si>
    <t>254 0408 6240206440 600</t>
  </si>
  <si>
    <t xml:space="preserve"> 978 0505 5710206310 600</t>
  </si>
  <si>
    <t>978 0502 5710206310 800</t>
  </si>
  <si>
    <t xml:space="preserve"> 978 0113 5720100160 800</t>
  </si>
  <si>
    <t xml:space="preserve"> 978 0113 5720100160 200</t>
  </si>
  <si>
    <t>978 0309 5820114550 200</t>
  </si>
  <si>
    <t>985 0111 6890110050 800</t>
  </si>
  <si>
    <t>Комитет по местному самоуправлению, межнациональным и межконфессиональным отношениям Ленинградской области</t>
  </si>
  <si>
    <t>Обеспечение содействия эффективному развитию сферы межнациональных и межконфессиональных отношений в Ленинградской области</t>
  </si>
  <si>
    <t>990 0113 6610114890 200</t>
  </si>
  <si>
    <t>Развитие национально-культурного взаимодействия в Ленинградской области</t>
  </si>
  <si>
    <t>990 0113 6610214900 200</t>
  </si>
  <si>
    <t>Комплексные программы (проекты) по сохранению этнической самобытности коренных малочисленных народов Ленинградской области</t>
  </si>
  <si>
    <t>990 0113 6620114920 200</t>
  </si>
  <si>
    <t>Содействие в различных сферах деятельности коренных малочисленных народов, проживающих в Ленинградской области</t>
  </si>
  <si>
    <t>990 0113 6620314930 200</t>
  </si>
  <si>
    <t>Содействие деятельности органов местного самоуправления Ленинградской области</t>
  </si>
  <si>
    <t>Информационная кампания поэтапной реализации мероприятий в рамках государственной поддержки проектов местных инициатив граждан</t>
  </si>
  <si>
    <t>990 0113 6630314180 200</t>
  </si>
  <si>
    <t>990 0113 6890100160 200</t>
  </si>
  <si>
    <t>Комитет по охране, контролю и регулированию использования объектов животного мира Ленинградской области</t>
  </si>
  <si>
    <t>Управление делами Правительства Ленинградской области</t>
  </si>
  <si>
    <t>Обеспечение деятельности сенаторов Российской Федерации и их помощников в субъектах Российской Федерации</t>
  </si>
  <si>
    <t>133  0103  6810151420 200</t>
  </si>
  <si>
    <t>133  0103  6810151420 600</t>
  </si>
  <si>
    <t>Увеличение расходов на оплату транспортных и прочих услуг за счет межбюджетных трансфертов, передаваемых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</si>
  <si>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Контрольно-счетная палата Ленинградской области</t>
  </si>
  <si>
    <t>Исполнение функций государственных органов Ленинградской области</t>
  </si>
  <si>
    <t>078 0106  6730100150 200</t>
  </si>
  <si>
    <t>Архивное управление Ленинградской области</t>
  </si>
  <si>
    <t>988 0113  6890100160 200</t>
  </si>
  <si>
    <t>Уполномоченный по защите прав предпринимателей в Ленинградской области</t>
  </si>
  <si>
    <t>Обеспечение деятельности Уполномоченного по защите прав предпринимателей в Ленинградской области</t>
  </si>
  <si>
    <t>949  0113 67Г0100150 100</t>
  </si>
  <si>
    <t>047  0113  6890100160 200</t>
  </si>
  <si>
    <t>Обеспечение деятельности Общественной палаты Ленинградской области</t>
  </si>
  <si>
    <t>047  0113  6890112130 200</t>
  </si>
  <si>
    <t>Уполномоченный по правам ребенка в Ленинградской области</t>
  </si>
  <si>
    <t>Обеспечение деятельности Уполномоченного по правам ребенка в Ленинградской области</t>
  </si>
  <si>
    <t>Обеспечение деятельности Уполномоченного по правам человека в Ленинградской области</t>
  </si>
  <si>
    <t>949  0113 67Г0100150 200</t>
  </si>
  <si>
    <t>Управление делами Правительства  Ленинградской области</t>
  </si>
  <si>
    <t>Законодательное собрание Ленинградской области</t>
  </si>
  <si>
    <t>Мероприятия по профессиональному развитию государственных гражданских служащих</t>
  </si>
  <si>
    <t>133 0113 6050415040 200</t>
  </si>
  <si>
    <t>133 0705 6050415040 200</t>
  </si>
  <si>
    <t>078 0106  6730100150 100</t>
  </si>
  <si>
    <t>Комитет по дорожному хозяйству Ленинградской области</t>
  </si>
  <si>
    <t>Финансовое обеспечение дорожной деятельности</t>
  </si>
  <si>
    <t>029 0409 62 1 01 R3900 400</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</si>
  <si>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</si>
  <si>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029 0409 62 3 02 13150 200</t>
  </si>
  <si>
    <t>029 0409 62 1 01 04010 400</t>
  </si>
  <si>
    <t>029 0409 62 1 01 04260 400</t>
  </si>
  <si>
    <t>029 0409 62 1 R1 04010 400</t>
  </si>
  <si>
    <t>029 0409 62 2 R1 10110 200</t>
  </si>
  <si>
    <t>029 0409 62 2 01 10100 200</t>
  </si>
  <si>
    <t>029 0409 62 2 01 12750 200</t>
  </si>
  <si>
    <t>029 0409 62 2 04 14740 200</t>
  </si>
  <si>
    <t xml:space="preserve">029 0409 62 2 R1 12750 200
</t>
  </si>
  <si>
    <t xml:space="preserve">029 0409 62 2 03 07950 800
</t>
  </si>
  <si>
    <t>029 0409 62 2 04 14570 200</t>
  </si>
  <si>
    <t xml:space="preserve">029 0409 62 1 02 70120 500 </t>
  </si>
  <si>
    <t>029 0409 62 2 02 70140 500</t>
  </si>
  <si>
    <t>029 0409 62 2 02 74200 500</t>
  </si>
  <si>
    <t>Комитет общего и профессионального образования Ленинградской области</t>
  </si>
  <si>
    <t>Комитет правопорядка и безопасности Ленинградской области</t>
  </si>
  <si>
    <t>Субсидии на капитальное строительство (реконструкцию) объектов теплоэнергетики, включая проектно-изыскательские работы</t>
  </si>
  <si>
    <t xml:space="preserve"> 978 0502 5710174730 500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</si>
  <si>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</si>
  <si>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978 0502 5730170200 500</t>
  </si>
  <si>
    <t>Комитет по строительству Ленинградской области</t>
  </si>
  <si>
    <t>981 0113 68 9 01 00160 100</t>
  </si>
  <si>
    <t>981 0113 68 9 01 00160 200</t>
  </si>
  <si>
    <t>Социальные выплаты и меры стимулирующего характера, связанные с профессиональной деятельностью</t>
  </si>
  <si>
    <t>981 1003 53 1 04 03830 300</t>
  </si>
  <si>
    <t>Проектирование, строительство и реконструкция объектов государственной собственности в рамках Государственной программы Ленинградской области "Развитие здравоохранения в Ленинградской области"</t>
  </si>
  <si>
    <t>981 0902 51 4 04 04300 400</t>
  </si>
  <si>
    <t>Проектирование, строительство и реконструкция объектов государственной собственности в рамках Государственной программы Ленинградской области "Современное образование Ленинградской области"</t>
  </si>
  <si>
    <t>981 0702 52 2 02 74450 500</t>
  </si>
  <si>
    <t>Субсидии на строительство, реконструкцию и приобретение объектов для организации дошкольного образования в рамках Государственной программы Ленинградской области "Современное образование Ленинградской области"</t>
  </si>
  <si>
    <t>981 0701 52 1 02 70470 500</t>
  </si>
  <si>
    <t>981 0704 52 6 03 04300 400</t>
  </si>
  <si>
    <t>Субсидии на строительство и реконструкцию объектов культуры в городских поселениях Ленинградской области</t>
  </si>
  <si>
    <t>981 0801 55 4 05 74230 500</t>
  </si>
  <si>
    <t>Субсидии на реализацию мероприятий по строительству и реконструкции спортивных объектов</t>
  </si>
  <si>
    <t>981 1102 54 3 01 74050 500</t>
  </si>
  <si>
    <t>Проектирование, строительство и реконструкция объектов государственной собственности в рамках Государственной программы Ленинградской области "Комплексное развитие сельских территорий Ленинградской области"</t>
  </si>
  <si>
    <t>981 0902 48 4 02 04300 400</t>
  </si>
  <si>
    <t>Проектирование, строительство и реконструкция объектов государственной собственности в рамках "Развитие сети культурно-досуговых учреждений Ленинградской области"</t>
  </si>
  <si>
    <t>981 0801 48 4 03 70660 500</t>
  </si>
  <si>
    <t>Субсидии на мероприятия по строительству, реконструкции, модернизации объектов в рамках Государственной программы Ленинградской области "Комплексное развитие сельских территорий Ленинградской области"</t>
  </si>
  <si>
    <t>981 0801 55 4 05 14750 200</t>
  </si>
  <si>
    <t>Проектирование, строительство и реконструкция объектов государственной собственности в рамках "Развитие и модернизация государственной ветеринарной службы Ленинградской области"</t>
  </si>
  <si>
    <t>981 0405 63 9 01 04300 400</t>
  </si>
  <si>
    <t>Проектирование, строительство и реконструкция объектов государственной собственности в рамках "Развитие международных и межрегиональных связей Ленинградской области"</t>
  </si>
  <si>
    <t>981 0412 66 Б 03 04300 400</t>
  </si>
  <si>
    <t>Проектирование, строительство и реконструкция объектов государственной собственности в рамках Государственной программы Ленинградской области "Устойчивое общественное развитие в Ленинградской области"</t>
  </si>
  <si>
    <t>981 0707 66 6 07 04170 400</t>
  </si>
  <si>
    <t>Проектирование, строительство и реконструкция объектов государственной собственности в рамках "Обеспечение и поддержание в постоянной готовности систем гражданской обороны, предупреждение и ликвидация чрезвычайных ситуаций природного и техногенного характера"</t>
  </si>
  <si>
    <t>981 0309 58 2 01 04300 400</t>
  </si>
  <si>
    <t>Субсидии на строительство, реконструкцию, приобретение и пристрой объектов для организации общего образования</t>
  </si>
  <si>
    <t>Субсидии на строительство, реконструкцию и приобретение объектов для организации дошкольного образования</t>
  </si>
  <si>
    <t>Проектирование объектов государственной собственности</t>
  </si>
  <si>
    <t>981 0412 68 9 01 04160 400</t>
  </si>
  <si>
    <t>Субсидии на ликвидацию аварийного жилищного фонда на территории Ленинградской области</t>
  </si>
  <si>
    <t>981 0501 56 1 10 74860 500</t>
  </si>
  <si>
    <t xml:space="preserve"> 981 0113 68 9 01 00160 200</t>
  </si>
  <si>
    <t>984 1003 5610551350 500</t>
  </si>
  <si>
    <t>984 1003 5610551760 500</t>
  </si>
  <si>
    <t>Субсидии на мероприятия по строительству и реконструкции объектов водоснабжения, водоотведения и очистки сточных вод</t>
  </si>
  <si>
    <t xml:space="preserve">984 0502 5740270250 500
</t>
  </si>
  <si>
    <t>Мониторинг, регулирование качества окружающей среды и формирование экологической культуры. Формирование экологической культуры населения Ленинградской области</t>
  </si>
  <si>
    <t xml:space="preserve">Мониторинг, регулирование качества окружающей среды и формирование экологической культуры. Мониторинг состояния окружающей среды и обеспечение экологической безопасности </t>
  </si>
  <si>
    <t>Развитие лесного хозяйства. Обеспечение охраны, защиты, воспроизводства лесов на землях лесного фонда</t>
  </si>
  <si>
    <t>Создание, хранение и восполнение резерва материальных ресурсов для ликвидации чрезвычайных ситуаций на территории Ленинградской области 511 ППЛО создание резерва (покупка зимнего дизельного топлива -74,088 тонн, аренда 2-х источников теплоснабжения, а также покупка Дизель-генераторов -6 штук))</t>
  </si>
  <si>
    <r>
      <rPr>
        <sz val="12"/>
        <color indexed="8"/>
        <rFont val="Times New Roman"/>
        <family val="1"/>
      </rPr>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Уточнение КБК: Перераспределение МТР по КВР</t>
    </r>
  </si>
  <si>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перераспределение Межтарифной разницы для реализации ППЛО 511</t>
  </si>
  <si>
    <r>
      <rPr>
        <sz val="12"/>
        <color indexed="8"/>
        <rFont val="Times New Roman"/>
        <family val="1"/>
      </rPr>
      <t xml:space="preserve">Обеспечение деятельности (услуги, работы) государственных учреждений Поверка оборудования ГКУ </t>
    </r>
  </si>
  <si>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Изменение КБК в соответствии с заключенным доп соглашением с Минэкономразвития от 21.04.2021 №139-09-2021-152/1</t>
  </si>
  <si>
    <r>
      <t xml:space="preserve">Возмещение затрат юридическим лицам на создание объектов инфраструктуры в целях реализации новых инвестиционных проектов
</t>
    </r>
    <r>
      <rPr>
        <sz val="12"/>
        <rFont val="Times New Roman"/>
        <family val="1"/>
      </rPr>
      <t>В связи с отсутствием новых инвестиционных проектов, реализуемых или планируемых к реализации на территории Ленинградской области, подходящих под условия, установленные федеральным законодательством</t>
    </r>
  </si>
  <si>
    <t>Финансовое обеспечение затрат на разработку и реализацию индустриальных проектов на территории Ленинградской области
В связи с отсутствием потребности</t>
  </si>
  <si>
    <t xml:space="preserve">Исполнение функций государственных органов Ленинградской области (прочая закупка товаров, работ и услуг для обеспечения государственных (муниципальных) нужд ) </t>
  </si>
  <si>
    <t>972 0105 6790100150 200</t>
  </si>
  <si>
    <t xml:space="preserve">Расходы на личное страхование народных дружинников на период их участия в мероприятиях по обеспечению охраны общественного порядка.
</t>
  </si>
  <si>
    <t>972  0314 5810113950 200</t>
  </si>
  <si>
    <t xml:space="preserve">Выплаты гражданам вознаграждения за добровольную сдачу в органы внутренних дел оружия, боеприпасов, взрывчатых веществ и взрывных устройств.
</t>
  </si>
  <si>
    <t>972 0314 5810111530 300</t>
  </si>
  <si>
    <t>Комитет по сохранению культурного наследия Ленинградской области</t>
  </si>
  <si>
    <t>932 0801 5530113760 600</t>
  </si>
  <si>
    <t>Реставрация и мониторинг состояния объектов культурного наследия</t>
  </si>
  <si>
    <t>932 0801 5520111090 200</t>
  </si>
  <si>
    <t>Комитет по культуре и туризму Ленинградской области</t>
  </si>
  <si>
    <t>962 0412 4910114640 600</t>
  </si>
  <si>
    <t>962 0801 5540100160 600</t>
  </si>
  <si>
    <t>Мероприятия и проекты. Создание природно-исторического и туристско-рекреационного комплекса на месте молитвы князя Александра перед Невской битвой</t>
  </si>
  <si>
    <t>962 0801 5540413760 600</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</si>
  <si>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</si>
  <si>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</si>
  <si>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Комитет по физической культуре и спорту Ленинградской области</t>
  </si>
  <si>
    <t>961 1103 5420100160 600</t>
  </si>
  <si>
    <t>Мероприятия по сохранению и развитию материально-технической базы государственных учреждений</t>
  </si>
  <si>
    <t>961 1103 5420113770 600</t>
  </si>
  <si>
    <t>961 1102 5410100160 600</t>
  </si>
  <si>
    <t>961 1102 5410200160 600</t>
  </si>
  <si>
    <t xml:space="preserve">Обеспечение деятельности (услуги, работы) государственных учреждений (оплата ГКУ ЛО «Дирекция по сохранению объектов культурного наследия» земельного налога) </t>
  </si>
  <si>
    <t xml:space="preserve">932 0804 5520100160 800 </t>
  </si>
  <si>
    <t>Обеспечение деятельности (услуги, работы) государственных учреждений (текущая деятельность ГКУ ЛО «Дирекция по сохранению объектов культурного наследия»)</t>
  </si>
  <si>
    <t>932 0804 5520100160 200</t>
  </si>
  <si>
    <t>Исполнение судебных актов Российской Федерации и мировых соглашений по возмещению вреда (оплата государственной пошлины в пользу ООО «Строительная культура» ИНН 7806325470 на основании определения арбитражного суда города Санкт-Петербурга и Ленинградской области от 15 апреля 2021 года по делу № А56-32958/2020)</t>
  </si>
  <si>
    <t>932 0801 5520107050 600</t>
  </si>
  <si>
    <t>Расходы на реставрацию недвижимых памятников истории и культуры (научно-исследовательские, проектно-сметные, ремонтно-реставрационные работы, археологические работы технический и авторский надзор
в том числе со слов комитета по СКН : на объекте культурного наследия «Квасоварня и водокачка» в составе объекта культурного наследия  федерального значения «Александро-Свирский монастырь (Комплекс Троицкого  и Преображенского монастырей)», XV-XVII вв.», расположенного по адресу: Ленинградская область, Лодейнопольский район, Старая Слобода» (10 207,8 тыс. руб.)</t>
  </si>
  <si>
    <t xml:space="preserve">Исполнение судебных актов Российской Федерации и мировых соглашений по возмещению вреда (в отношении ГАУ ЛО «Спортивная школа «Ленинградец» государственной инспекцией труда Ленинградской области вынесено постановление о назначении административного наказания        № 47/7-151-21-ОБ/12-1101-И/24-290 от 26.02.2021г.) Внесены изменения в сводную бюджетную роспись. </t>
  </si>
  <si>
    <t>961 1102 6890110070 600</t>
  </si>
  <si>
    <t>Мероприятия по сохранению и развитию материально-технической базы государственных учреждений ( в целях исполнения Постановления     № 47/7-151-21-ОБ/12-1101-И/24-290 от 26.02.2021г. о назначении административного наказания уменьшены расходы на приобретение оргтехники, офисной мебели ) Внесены изменения в сводную бюджетную роспись.</t>
  </si>
  <si>
    <t>961 1102 5420113770 600</t>
  </si>
  <si>
    <t>961 1103 5420113760 600</t>
  </si>
  <si>
    <t>961 1102 541P500160 600</t>
  </si>
  <si>
    <t>Комитет по печати Ленинградской области</t>
  </si>
  <si>
    <t>Обеспечение функционирования государственной информационной системы "Официальный интернет-портал Администрации Ленинградской области"</t>
  </si>
  <si>
    <t>976 0113 6650112080 200</t>
  </si>
  <si>
    <t xml:space="preserve">Организация мероприятий в сфере социальной рекламы                                                       </t>
  </si>
  <si>
    <t>976 0113 6650213760 200</t>
  </si>
  <si>
    <t xml:space="preserve">Финансовое обеспечение затрат в связи с производством региональных периодических печатных изданий Ленинградской области                                                          </t>
  </si>
  <si>
    <t>976 1202 6650398713 600</t>
  </si>
  <si>
    <t xml:space="preserve">Финансовое обеспечение затрат в связи с производством региональных периодических печатных изданий Ленинградской области                                                       </t>
  </si>
  <si>
    <t>976 1202 6650398713 800</t>
  </si>
  <si>
    <t xml:space="preserve">Финансовое обеспечение затрат в связи с производством продукции районными телерадиокомпаниями Ленинградской области                                                       </t>
  </si>
  <si>
    <t>976 1201 6650398710 800</t>
  </si>
  <si>
    <t xml:space="preserve">Мероприятия в сфере информационной политики Ленинградской области                                                         </t>
  </si>
  <si>
    <t>976 0113 6890113690 200</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</si>
  <si>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                                                                           Уточнение КБК по результатам конкурсного отбора по предоставлению грантов в форме субсидий (изменения внесены в сводную бюджетную роспись)</t>
  </si>
  <si>
    <t>976 1201 6650398770 600</t>
  </si>
  <si>
    <t>976 1202 6650398770 600</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</si>
  <si>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                                                                                 Уточнение КБК по результатам конкурсного отбора по предоставлению грантов в форме субсидий (изменения внесены в сводную бюджетную роспись)</t>
  </si>
  <si>
    <t>976 1201 6650398770 800</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</si>
  <si>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                                                                                Уточнение КБК по результатам конкурсного отбора по предоставлению грантов в форме субсидий (изменения внесены в сводную бюджетную роспись)</t>
  </si>
  <si>
    <t>976 1202 6650398770 800</t>
  </si>
  <si>
    <t>Финансовое обеспечение затрат в связи с производством продукции сетевыми средствами массовой информации Ленинградской области. Увеличение ассигнований позволит увеличить процент финансирования получателей субсидий.   Общая запрашиваемая сумма субсидии превысила сумму предусмотренных Комитету на 2021 год ассигнований, субсидии были распределены между получателями в соответствии с Порядком предоставления субсидий, с применением понижающего коэффициента. В результате софинансирование затрат получателей субсидий не было доведено до предельного процента обеспечения, на который может претендовать получатель субсидии, определяемого исходя из значения итоговой оценки СМИ, на производство которого запрашивается субсидия</t>
  </si>
  <si>
    <t>976 1201 6650398712 800</t>
  </si>
  <si>
    <t xml:space="preserve">Финансовое обеспечение затрат в связи с производством продукции районными телерадиокомпаниями Ленинградской области.                                                                   Уменьшение ассигнований в связи с образованием нераспределенного остатка средств по результатам конкурсного отбора по предоставлению субсидий. Потребность заявившихся получателей субсидии удовлетворена в полном объеме.
</t>
  </si>
  <si>
    <t xml:space="preserve">Финансовое обеспечение затрат в связи с производством продукции сетевыми средствами массовой информации Ленинградской области. Увеличение ассигнований позволит увеличить процент финансирования получателей субсидий.  Общая запрашиваемая сумма субсидии превысила сумму предусмотренных Комитету на 2021 год ассигнований, субсидии были распределены между получателями в соответствии с Порядком предоставления субсидий, с применением понижающего коэффициента. В результате софинансирование затрат получателей субсидий не было доведено до предельного процента обеспечения, на который может претендовать получатель субсидии, определяемого исходя из значения итоговой оценки СМИ, на производство которого запрашивается субсидия.
</t>
  </si>
  <si>
    <t>976 1201 6650398712 600</t>
  </si>
  <si>
    <t xml:space="preserve">Финансовое обеспечение затрат в связи с производством районных периодических печатных изданий Ленинградской области.                                                           Уменьшение ассигнований в связи с образованием нераспределенного остатка средств по результатам конкурсного отбора по предоставлению субсидий. Потребность заявившихся получателей субсидии удовлетворена в полном объеме.
</t>
  </si>
  <si>
    <t>976 1202 6650398720 600</t>
  </si>
  <si>
    <t>Исполнение функций государственных органов Ленинградской области.                           Перераспределение ассигнований требуется в связи с имеющейся необходимостью утилизировать непригодные к использованию и утратившие свои потребительские свойства основные средства.</t>
  </si>
  <si>
    <t>976 0104 6730100150 200</t>
  </si>
  <si>
    <t>Экспертиза поставленного товара, результатов выполненных работ, оказанных услуг.                                Перераспределение ассигнований требуется в связи с имеющейся необходимостью утилизировать непригодные к использованию и утратившие свои потребительские свойства основные средства.</t>
  </si>
  <si>
    <t>976 0113 6890112920 200</t>
  </si>
  <si>
    <t>Финансовое обеспечение затрат в связи с производством региональных периодических печатных изданий Ленинградской области.                                               Уменьшение ассигнований в связи с образованием нераспределенного остатка средств по результатам конкурсного отбора по предоставлению субсидий. Образование остатка обусловлено тем, что на конкурсный отбор была подана заявка на сумму меньше утвержденного плана (заявка удовлетворена в полном объеме).</t>
  </si>
  <si>
    <t>Комитет по молодежной политике Ленинградской области</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</si>
  <si>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</si>
  <si>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993 0707 6660106670 600</t>
  </si>
  <si>
    <t>Расходы на проведение молодежных форумов и молодежных массовых мероприятий</t>
  </si>
  <si>
    <t>993 0707 6660111680 200</t>
  </si>
  <si>
    <t>Обеспечение деятельности (услуги, работы) государственных учреждений (расходы на проведение областных тематических слетов)</t>
  </si>
  <si>
    <t>Обеспечение деятельности (услуги, работы) государственных учреждений (расходы на проведение мероприятий по поддержке творческой и талантливой молодежи)</t>
  </si>
  <si>
    <t>993 0707  6660600160 600</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</si>
  <si>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</si>
  <si>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993 0707 6670106740 600</t>
  </si>
  <si>
    <t>Мероприятия и проекты ( расходы на проведение мероприятий, посвященных памятным датам и событиям Ленинградской области)</t>
  </si>
  <si>
    <t>993 0707 6670113760 200</t>
  </si>
  <si>
    <t>Обеспечение деятельности (услуги, работы) государственных учреждений (расходы на проведение мероприятий по военно-патриотическому воспитанию)</t>
  </si>
  <si>
    <t>993 0707 6670300160 600</t>
  </si>
  <si>
    <t>Мероприятия и проекты (расходы на провдение межрегиональной научно-практической конференции по вопросам профилактики асоциального поведения в молодежной среде)</t>
  </si>
  <si>
    <t>993 0707 6680113760 200</t>
  </si>
  <si>
    <t>Мероприятия и проекты (расходы на проведение мероприятий по профилактике распространения идеологии терроризма и экстремистских проявлений в молодежной среде)</t>
  </si>
  <si>
    <t>993 0707 6680213760 200</t>
  </si>
  <si>
    <t xml:space="preserve">Обеспечение деятельности (услуги, работы) государственных учреждений (участие соотечественников в Ленинградском молодежном форуме) </t>
  </si>
  <si>
    <t>993 0707 66Б0200160 600</t>
  </si>
  <si>
    <t>Субсидии на материально-техническое обеспечение молодежных коворкинг-центров</t>
  </si>
  <si>
    <t>В соответствии с  распоряжением Правительства Ленинградской области от 28.04.2021 № 269-р "Об увеличении бюджетных ассигнований резервного фонда Правительства Ленинградской области на 2021 год"</t>
  </si>
  <si>
    <t>Обеспечение деятельности (услуги, работы) государственных учреждений 
(создание на базе ГБУ ЛО «Ресурсный добровольческий центр» отдела «Плацдарм». Поручение ГЛО № 65-13997/2020)</t>
  </si>
  <si>
    <t>993 07 07 6660200160 600</t>
  </si>
  <si>
    <t>993 07 07 6660100160 600</t>
  </si>
  <si>
    <t>993 07 07 66Б0200160 600</t>
  </si>
  <si>
    <t>Обеспечение деятельности (услуги, работы) государственных учреждений  (ГБУ ЛО «Ресурсный добровольческий центр»)</t>
  </si>
  <si>
    <t>Комитет по здравоохранению Ленинградской области</t>
  </si>
  <si>
    <t>986 0902 5110114800 600</t>
  </si>
  <si>
    <t>986 0901 5120114800 600</t>
  </si>
  <si>
    <t>985 0113 6890114100 800</t>
  </si>
  <si>
    <t>986 0904 5120114800 600</t>
  </si>
  <si>
    <t>985 0113 6890114340 800</t>
  </si>
  <si>
    <t>986 0909 6890106160 800</t>
  </si>
  <si>
    <t>986 0902 5110100160 200</t>
  </si>
  <si>
    <t>986 0901 5140513770 600</t>
  </si>
  <si>
    <t>986 0901 5120100160 200</t>
  </si>
  <si>
    <t>986 0906 51 2 01 00160 300</t>
  </si>
  <si>
    <t>986 0906 51 2 01 00160 100</t>
  </si>
  <si>
    <t>986 0909 5130114850  300</t>
  </si>
  <si>
    <t>986 0909 5130110900  300</t>
  </si>
  <si>
    <t>986 0902 5140513770  600</t>
  </si>
  <si>
    <t>986 0901 5140513770  600</t>
  </si>
  <si>
    <t>986 0704 5260203510 600</t>
  </si>
  <si>
    <t>986 0704 5260203930 600</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</si>
  <si>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</si>
  <si>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986 1004 5310311980 600</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</si>
  <si>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</si>
  <si>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986 0902 5110310910 300</t>
  </si>
  <si>
    <t>Мероприятия по сохранению и развитию материально-технической базы учреждений здравоохранения</t>
  </si>
  <si>
    <t>986 0901 51 4 05 13770 600</t>
  </si>
  <si>
    <t>986 0902 51 4 05 13770 600</t>
  </si>
  <si>
    <t>986 0901 51 2 01 00160 800</t>
  </si>
  <si>
    <t xml:space="preserve">Мероприятие "Оказание специализированной медицинской помощи, скорой, в том числе скорой специализированной, медицинской помощи, медицинской эвакуации" </t>
  </si>
  <si>
    <t>986 0906 51 2 01 00160 200</t>
  </si>
  <si>
    <t>986 0901 51 2 01 00160 200</t>
  </si>
  <si>
    <t>986 0909 51 2 01 00160 200</t>
  </si>
  <si>
    <t>Мероприятие "Первичная медико-санитарная помощь, а также система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t>
  </si>
  <si>
    <t>986 0902 51 1 01 00160 200</t>
  </si>
  <si>
    <t>986 0902 51 1 01 00160 800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</si>
  <si>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</si>
  <si>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986 0902 5110358430 200</t>
  </si>
  <si>
    <t>986 0902 5140513770 600</t>
  </si>
  <si>
    <t>986 0901 5140513770 200</t>
  </si>
  <si>
    <t>986 0904 5140513770 200</t>
  </si>
  <si>
    <t>Долечивание граждан Ленинградской области в условиях санатория</t>
  </si>
  <si>
    <t>986 0905 5120610860 300</t>
  </si>
  <si>
    <t>Мероприятие "Компенсация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</si>
  <si>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986 1003 51 1 01 14980 300</t>
  </si>
  <si>
    <t>Мероприятие "Первичная медико-санитарная помощь, а также система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 (перераспределение  в связи с уменьшением плановых объемов медицинской помощи)</t>
  </si>
  <si>
    <t>986 0903 51 1 01 00160 200</t>
  </si>
  <si>
    <t>986 0903 51 1 01 00160 300</t>
  </si>
  <si>
    <t>Профессиональные праздники и конкурсы профессионального мастерства для медицинских работников</t>
  </si>
  <si>
    <t>986 0909 5130110900  200</t>
  </si>
  <si>
    <t>Обеспечение деятельности (услуги, работы) государственных учреждений (расходы на оплату труда и начисления) ГКУ "Леноблпожспас"</t>
  </si>
  <si>
    <t>972 0310 5820300160 100</t>
  </si>
  <si>
    <t>Уменьшение расходов на создание на территории Ленинградской области объектов придорожной инфраструктуры «Зеленые стоянки»</t>
  </si>
  <si>
    <t>962 0412 4920114670 600</t>
  </si>
  <si>
    <t>Уменьшение расходов на обеспечение участия Ленинградской области в международных и межрегиональных мероприятиях-презентациях межрегиональных туристских проектов</t>
  </si>
  <si>
    <t>Уменьшение расходов на создание информационного и видеоконтента о туристских продуктах и туристских ресурсах Ленинградской области и размещение его в средствах массовой информации (в сети Интернет, газетах и журналах, периодически издаваемых транспортных журналах, распространяемых в самолетах, поездах, на пассажирских паромах и т.д.), в том числе на иностранных языках</t>
  </si>
  <si>
    <t>962 0412 4910314650 600</t>
  </si>
  <si>
    <t>Уменьшение расходов на внедрение и модернизацию интерактивных, мультимедийных и информационных компонентов в сфере туризма</t>
  </si>
  <si>
    <t>962 0412 4910514660 600</t>
  </si>
  <si>
    <t>Уменьшение расходов на проведение событийных и специализированных мероприятий по продвижению туристского потенциала Туристско-рекреационного кластера в селе Старая Ладога</t>
  </si>
  <si>
    <t>962 0412 491П513760 600</t>
  </si>
  <si>
    <t>Уменьшение расходов на проведение конкурсов среди специалистов сферы туризма Ленинградской области, в том числе конкурса профессионального мастерства среди работников сферы туризма Ленинградской области, конкурса «Лучшие в туризме Ленинградской области»</t>
  </si>
  <si>
    <t>962 0412 4930214690 600</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</si>
  <si>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</si>
  <si>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962 0801 55 5 02 70360 500</t>
  </si>
  <si>
    <t>Государственная поддержка отрасли культуры</t>
  </si>
  <si>
    <t>962 0801 55 4 02 75190 500</t>
  </si>
  <si>
    <t>962 0703 55 5 03 75190 500</t>
  </si>
  <si>
    <t>962 0801 55 1 02 75190 500</t>
  </si>
  <si>
    <t>Субсидии на мероприятия по формированию доступной среды жизнедеятельности для инвалидов в Ленинградской области</t>
  </si>
  <si>
    <t>962 0801 53 3 01 70930 500</t>
  </si>
  <si>
    <t>Комитет цифрового развития Ленинградской области</t>
  </si>
  <si>
    <t>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t>
  </si>
  <si>
    <t>252 0314 5820411550 200</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</si>
  <si>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</si>
  <si>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252 0314 5820413980 200</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</si>
  <si>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</si>
  <si>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252 0410 6010111000 200</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</si>
  <si>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</si>
  <si>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252 0410 6010314500 200</t>
  </si>
  <si>
    <t>Создание, развитие и обеспечение функционирования инфраструктуры пространственных данных Ленинградской области</t>
  </si>
  <si>
    <t>252 0410 6020213220 200</t>
  </si>
  <si>
    <t>Обеспечение деятельности (услуги, работы) государственных учреждений
Уточнение кодов классификации расходов бюджетов по расходам на выплату уволенному сотруднику ГКУ ЛО "РМЦ" среднего месячного заработка на период трудоустройства на основании стати 178 Трудового кодекса Российской Федерации</t>
  </si>
  <si>
    <t>252 0314 5820400160 300</t>
  </si>
  <si>
    <t>252 0314 5820400160 100</t>
  </si>
  <si>
    <t>Обеспечение деятельности (услуги, работы) государственных учреждений
Уточнение кодов классификации расходов бюджетов в целях уплаты административного штрафа по делу об административном правонарушении в отношении ГКУ ЛО "ОЭП"</t>
  </si>
  <si>
    <t>252 0410 6040200160 800</t>
  </si>
  <si>
    <t>252 0410 6040200160 200</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</si>
  <si>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
Уточнение кодов классификации расходов бюджетов в целях соблюдения целевого характера использования бюджетных средств</t>
  </si>
  <si>
    <t>Обеспечение деятельности (услуги, работы) государственных учреждений
Уточнение кодов классификации расходов бюджетов в целях соблюдения целевого характера использования бюджетных средств</t>
  </si>
  <si>
    <t>252 0314 5820400160 200</t>
  </si>
  <si>
    <t>Создание, развитие и обеспечение функционирования региональной системы управления данными</t>
  </si>
  <si>
    <t>252 04 10 6010314530 200</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</si>
  <si>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</si>
  <si>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252 04 10 6020114510 200</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</si>
  <si>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</si>
  <si>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252 04 10 6030110970 200</t>
  </si>
  <si>
    <t>Возмещение затрат фондодержателя, обеспечивающего ведение геоинформационной системы "Фонд пространственных данных Ленинградской области"</t>
  </si>
  <si>
    <t>252 04 10 6020206050 800</t>
  </si>
  <si>
    <t>252 04 10 6040200160 200</t>
  </si>
  <si>
    <t>Обеспечение функционирования технологической инфраструктуры электронного правительства</t>
  </si>
  <si>
    <t>252 04 10 6040213400 200</t>
  </si>
  <si>
    <t xml:space="preserve">Комитет по труду и занятости населения Ленинградской области
</t>
  </si>
  <si>
    <t xml:space="preserve">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
</t>
  </si>
  <si>
    <t>970 0401 50 1 04 07430 800</t>
  </si>
  <si>
    <t>970 0401 50 1 04 07430 600</t>
  </si>
  <si>
    <t>Социальные и иные выплаты отдельным категориям граждан, ищущих работу</t>
  </si>
  <si>
    <t>970 0401 50 1 01 13740 300</t>
  </si>
  <si>
    <t>Государственные услуги в сфере занятости населения</t>
  </si>
  <si>
    <t>970 0401 50  101 13750 300</t>
  </si>
  <si>
    <t>970 0401 50 1 01 13750 200</t>
  </si>
  <si>
    <t>Возмещение затрат на создание рабочих мест для трудоустройства инвалидов с целью их интеграции в общество</t>
  </si>
  <si>
    <t>970 0401 50 1 02 07380 800</t>
  </si>
  <si>
    <t>970 0705 50 1 01 00160 600</t>
  </si>
  <si>
    <t>970 0401 50 1 01 00160 600</t>
  </si>
  <si>
    <t>970 0401 50 2 01 00160 600</t>
  </si>
  <si>
    <r>
      <t xml:space="preserve">Государственные услуги в сфере занятости населения
</t>
    </r>
    <r>
      <rPr>
        <i/>
        <sz val="12"/>
        <rFont val="Times New Roman"/>
        <family val="1"/>
      </rPr>
      <t xml:space="preserve">
 </t>
    </r>
  </si>
  <si>
    <t>970 0401 50 1 01 13750 300</t>
  </si>
  <si>
    <t>970 1003 50 1 03 52900 200</t>
  </si>
  <si>
    <t>970 1003 50 1 03 52900 300</t>
  </si>
  <si>
    <t>970 0401 50 1 02 07380 600</t>
  </si>
  <si>
    <t>Комитет по социальной защите населения Ленинградской области</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</si>
  <si>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2 сентября 1945 года</t>
  </si>
  <si>
    <t>987 1003 53 1 02 03640 300</t>
  </si>
  <si>
    <t>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t>
  </si>
  <si>
    <t>987 1002 53 2 01 06530 600</t>
  </si>
  <si>
    <t xml:space="preserve">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
</t>
  </si>
  <si>
    <t>987 1002 53 2 01 06530 800</t>
  </si>
  <si>
    <t>Предоставление земельного капитала в Ленинградской области</t>
  </si>
  <si>
    <t>987 1003 53 1 01 14760 300</t>
  </si>
  <si>
    <t>Изготовление удостоверений детям Великой Отечественной войны</t>
  </si>
  <si>
    <t>987 1003 53 1 02 15120 200</t>
  </si>
  <si>
    <t>Организация и обеспечение отдыха и оздоровления детей (за исключением организации отдыха детей в каникулярное время)</t>
  </si>
  <si>
    <t>987 0707 52 5 01 12290 300</t>
  </si>
  <si>
    <t>Социальные выплаты семьям с детьми, направленные на стимулирование роста рождаемости</t>
  </si>
  <si>
    <t>987 1003 53 1 01 03710 200</t>
  </si>
  <si>
    <t>987 1003 53 1 02 03640 200</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</si>
  <si>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</si>
  <si>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987 1003 53 1 02 03650 200</t>
  </si>
  <si>
    <t>987 1003 53 1 P1 03710 200</t>
  </si>
  <si>
    <t>Оплата банковских услуг (услуг почтовой связи) по перечислению (пересылке) региональных социальных доплат к пенсии</t>
  </si>
  <si>
    <t>987 1003 53 1 02 15050 200</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</si>
  <si>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</si>
  <si>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987 1004 53 1 01 10840 200</t>
  </si>
  <si>
    <t>Государственная поддержка деятельности социально ориентированных некоммерческих организаций</t>
  </si>
  <si>
    <t>987 1006 53 2 02 06470 600</t>
  </si>
  <si>
    <t>987 1002 53 2 01 00160 600</t>
  </si>
  <si>
    <r>
      <t xml:space="preserve">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  </t>
    </r>
  </si>
  <si>
    <t xml:space="preserve">Социальная поддержка Героев Социалистического Труда, Героев Труда Российской Федерации и полных кавалеров ордена Трудовой Славы
</t>
  </si>
  <si>
    <t>987 1003 53 1 05 51980 300</t>
  </si>
  <si>
    <t>987 1003 53 1 05 52520 300</t>
  </si>
  <si>
    <t xml:space="preserve">Социальная поддержка Героев Советского Союза, Героев Российской Федерации и полных кавалеров ордена Славы </t>
  </si>
  <si>
    <t xml:space="preserve">Поддержка отдельных категорий граждан в связи с распространением новой коронавирусной инфекции COVID-19 в Ленинградcкой области 
Внесение изменений в СБР в связи с необходимостью предоставления выплат, которые были направлены в 2020 году, но были возвращены в бюджет из-за технических ошибок (остатки 2020 года). </t>
  </si>
  <si>
    <t>987 1003 53 1 02 03940 300</t>
  </si>
  <si>
    <t>987 1003 53 1 05 03920 300</t>
  </si>
  <si>
    <t>Исполнение судебных актов Российской Федерации и мировых соглашений по возмещению вреда 
Внесение изменений в СБР</t>
  </si>
  <si>
    <t>987 1006 68 9 01 10070 800</t>
  </si>
  <si>
    <t xml:space="preserve">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 </t>
  </si>
  <si>
    <t>987 1003 53 1 01 03970 300</t>
  </si>
  <si>
    <t>Реализация программ дошкольного образования</t>
  </si>
  <si>
    <t>068 0701 52 1 01 00160 600</t>
  </si>
  <si>
    <t>Реализация программ общего образования государственными образовательными организациями</t>
  </si>
  <si>
    <t>068 0702 52 2 01 00160 600</t>
  </si>
  <si>
    <t>Реализация программ профессионального образования</t>
  </si>
  <si>
    <t>068 0704 52 6 01 00160 600</t>
  </si>
  <si>
    <t>068 0704 52 6 03 13770 600</t>
  </si>
  <si>
    <t>Организация стажировок и повышения квалификации руководителей, преподавателей и мастеров производственного обучения</t>
  </si>
  <si>
    <t>068 0704 52 6 04 13760 600</t>
  </si>
  <si>
    <t xml:space="preserve">Развитие в Ленинградской области международного конкурсного движения "Молодые профессионалы" </t>
  </si>
  <si>
    <t>068 0704 52 6 05 11950 600</t>
  </si>
  <si>
    <t>068 0704 52 6 06 13760 600</t>
  </si>
  <si>
    <t>Организация мероприятий по приспособлению для доступа инвалидов учреждений профессионального образования</t>
  </si>
  <si>
    <t>068 0704 53 3 01 13760 600</t>
  </si>
  <si>
    <t>Реализация программ высшего образования</t>
  </si>
  <si>
    <t>068 0706 52 6 01 00160 600</t>
  </si>
  <si>
    <t>Обеспечение внедрения и функционирования втоматизированных информационных систем (федерального, регионального, вузовского и др.уровней)</t>
  </si>
  <si>
    <t>068 0706 52 6 02 13760 600</t>
  </si>
  <si>
    <t>Реализация государственных заданий образовательным организациям, реализующим мероприятия по оздоровлению детей, в том числе на организацию отдыха детей-сирот</t>
  </si>
  <si>
    <t>068 0707 52 5 01 00160 600</t>
  </si>
  <si>
    <t>Организация отдыха на базе государственных организаций, в том числе для детей сирот, находящихся в трудной жизненной ситуации</t>
  </si>
  <si>
    <t>068 0707 52 5 01 12290 600</t>
  </si>
  <si>
    <t>Оснащение организаций оздоровления и отдыха</t>
  </si>
  <si>
    <t>068 0707 52 5 02 13770 600</t>
  </si>
  <si>
    <t>Проведение областного конкурса для дошкольников «Шаг вперед», Публикация информационно-методических материалов по вопросам дошкольного образования</t>
  </si>
  <si>
    <t>068 0709 52 1 04 13760 600</t>
  </si>
  <si>
    <t>Оснащение психолого-медико-педагогической службы сопровождения образовательного процесса обучающихся с ОВЗ</t>
  </si>
  <si>
    <t>068 0709 52 2 02 13770 600</t>
  </si>
  <si>
    <t>068 0709 52 2 03 13760 600</t>
  </si>
  <si>
    <t>Организация участия обучающихся в Кремлевской елке</t>
  </si>
  <si>
    <t>068 0709 52 2 04 13760 600</t>
  </si>
  <si>
    <t>068 0709 52 3 03 13760 600</t>
  </si>
  <si>
    <t>068 0709 52 4 02 13760 600</t>
  </si>
  <si>
    <t>068 0709 52 5 03 13760 600</t>
  </si>
  <si>
    <t>Проведение и сопровождение функционирования системы независимой оценки качества образовательной деятельности</t>
  </si>
  <si>
    <t>068 0709 52 7 01 13760 600</t>
  </si>
  <si>
    <t>Субсидии на государственное задание на прочие услуги, работы в области образования</t>
  </si>
  <si>
    <t>068 0709 52 7 02 00160 600</t>
  </si>
  <si>
    <t>Областные праздники и конкурсы для учителей и школ Ленинградской области</t>
  </si>
  <si>
    <t>068 0709 52 7 04 13780 600</t>
  </si>
  <si>
    <t>068 0709 52 7 05 13760 600</t>
  </si>
  <si>
    <t>Развитие конкуренции на рынках товаров, работ и услуг Ленинградской области</t>
  </si>
  <si>
    <t>068 0709 61 1 09 13760 600</t>
  </si>
  <si>
    <t>068 1003 52 4 02 13760 600</t>
  </si>
  <si>
    <t>Капитальный ремонт спортивных сооружений и стадионов, Приобретение оборудования для столовых, медицинских кабинетов, спортивных залов, спортивных площадок (учреждения для детей-сирот и детей, оставшихся без попечения родителей)</t>
  </si>
  <si>
    <t>068 1004 52 4 03 13770 600</t>
  </si>
  <si>
    <t>Возмещение расходов за обучение на курсах по подготовке к поступлению в учреждения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</si>
  <si>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068 1004 53 1 03 12250 200</t>
  </si>
  <si>
    <t>Государственная поддержка социально ориентированных  некоммерческих организаций Ленинградской области, осуществляющих социальную помощь детям-сиротам, детям, оставшимся без попечения родителей, и детям из социально незащищенных семей</t>
  </si>
  <si>
    <t>068 1006 66 9 02 07500 600</t>
  </si>
  <si>
    <t>Субсидии на организацию электронного и дистанционного обучения детей-инвалидов в рамках основного мероприятия "Современная цифровая образовательная среда" подпрограммы "Управление ресурсами и качеством системы образования" (уменьшение планируемой среднегодовой численности детей-инвалидов, обучающихся с использованием электронного и дистанционного обучения по Бокситогорскому МО на 1 чел.)</t>
  </si>
  <si>
    <t>068 0702 52 7 06 74700 500</t>
  </si>
  <si>
    <t>068 1002 53 2 01 00160 600</t>
  </si>
  <si>
    <t>068 1002 53 2 01 14140 600</t>
  </si>
  <si>
    <t>068 0401 50 1 01 00160 600</t>
  </si>
  <si>
    <t>068 0401 50 1 05 13760 600</t>
  </si>
  <si>
    <t>Организация и участие в выставках, конференциях, семинарах, форумах, симпозиумах, конгрессах (В связи с изменением исполнителя по мероприятию необходимо уточнение классификации расходов)</t>
  </si>
  <si>
    <t>068 0706 52 6 04 13760 600</t>
  </si>
  <si>
    <t>Оснащение учреждений (закупка мягкого инвентаря для нового общежития ГИЭФПТ)</t>
  </si>
  <si>
    <t>Проведение мониторинговых исследований в системе профессионального образования, в том числе мониторинг потребности в профессиональных кадрах (Изменение планов по проведению мониторинговых исследований)</t>
  </si>
  <si>
    <t>068 0705 52 6 01 13760 600</t>
  </si>
  <si>
    <t>068 1003 52 2 03 13760 600</t>
  </si>
  <si>
    <t>Приобретение подарков выпускникам школ (экономия по итогам конкурсных процедур)</t>
  </si>
  <si>
    <t>068 1003 52 2 03 13760 200</t>
  </si>
  <si>
    <t>068 0702 52 2 01 53030 100</t>
  </si>
  <si>
    <t xml:space="preserve">Ежемесячное денежное вознаграждение за классное руководство педагогическим работникам государственных общеобразовательных организаций в рамках основного мероприятия Реализация образовательных программ общего образования" подпрограммы "Развитие начального общего, основного общего и среднего общего образования детей Ленинградской области"  государственной программы Ленинградской области "Социальная поддержка отдельных категорий граждан в Ленинградской области"  (уменьшение количества классных руководителей на 18 человек) </t>
  </si>
  <si>
    <t>068 0702 52 2 01 53030 600</t>
  </si>
  <si>
    <t>068 1003 52 6 04 13760 600</t>
  </si>
  <si>
    <t>068 0702 52 2 02 70510 500</t>
  </si>
  <si>
    <t>Государственная поддержка муниципальных учреждений культуры, находящихся на территориях сельских поселений, и их работников (выплаты работникам) НП "Творческие люди" (соблюдение условий софинансирования по соглашению в соответствии с определением количества получателей)</t>
  </si>
  <si>
    <t>962 0801 55 5 A2 55190 300</t>
  </si>
  <si>
    <t>Мероприятия и проекты. Областные мероприятия в сфере культуры организационного характера (приобретение сувенирной, цветочной продукции, издательская, полиграфическая деятельность)</t>
  </si>
  <si>
    <t>962 0801 55 5 05 13760 200</t>
  </si>
  <si>
    <t>Государственная поддержка муниципальных учреждений культуры, находящихся на территориях сельских поселений, и их работников (поощрение учреждений) НП "Творческие люди" (соблюдение условий софинансирования по соглашению в соответствии с определением количества получателей)</t>
  </si>
  <si>
    <t>962 0801 55 5 A2 55190 500</t>
  </si>
  <si>
    <t>Обеспечение деятельности (услуги, работы) государственных учреждений. Расходы на разработку и изготовление презентационных материалов и сувенирной продукции с использованием туристского бренда и исторических символов Ленинградской области для вручения участникам и гостям мероприятий, проводимых на территории Ленинградской области, регионов Российской Федерации и за рубежом, в том числе на иностранных языках</t>
  </si>
  <si>
    <t xml:space="preserve">962 0412 49 1 02 00160 600 </t>
  </si>
  <si>
    <t xml:space="preserve">Обеспечение деятельности (услуги, работы) государственных учреждений. Проведение событийных и специализированных мероприятий (праздники, фестивали, туристские походы и слеты) по продвижению туристского потенциала Ленинградской области, направленных на привлечение туристов в Ленинградскую область
</t>
  </si>
  <si>
    <t>962 0412 49 1 04 00160 600</t>
  </si>
  <si>
    <t xml:space="preserve">Создание на территории Ленинградской области объектов придорожной инфраструктуры «Зеленые стоянки» </t>
  </si>
  <si>
    <t>962 0412 49 2 01 14670 600</t>
  </si>
  <si>
    <t>962 0801 55 4 0113760 600</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</si>
  <si>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</si>
  <si>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068 0701 52 1 01 71350 500</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</si>
  <si>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</si>
  <si>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068 0702 52 2 01 71530 500</t>
  </si>
  <si>
    <t xml:space="preserve">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 в рамках основного мероприятия 1.1."Реализация образовательных программ дошкольного образования" подпрограммы "Развитие дошкольного образования детей Ленинградской области" государственной программы Ленинградской области "Социальная поддержка отдельных категорий граждан  в Ленинградской области" </t>
  </si>
  <si>
    <t>068 0701 52 1 01 06700 600</t>
  </si>
  <si>
    <t xml:space="preserve">Финансовое обеспечение затрат индивидуальным предпринимателям в связи с реализацией образовательных программ в рамках основного мероприятия "Реализация образовательных программ дошкольного образования" подпрограммы "Развитие дошкольного образования детей Ленинградской области" государственной программы Ленинградской области "Современное образование Ленинградской области" </t>
  </si>
  <si>
    <t>068 0701 52 1 01 07530 800</t>
  </si>
  <si>
    <t xml:space="preserve">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 в рамках основного мероприятия "Реализация образовательных программ общего образования" подпрограммы "Развитие начального общего, основного общего и среднего общего образования детей Ленинградской области" государственной программы Ленинградской области "Современное образование Ленинградской области" </t>
  </si>
  <si>
    <t>068 0702 52 2 01 06710 600</t>
  </si>
  <si>
    <t>Субсидия на выполнение государственного задания в рамках реализации программ общего образования государственными образовательными организациями</t>
  </si>
  <si>
    <t xml:space="preserve">Реализация государственного задания ГАНПОУ ЛО «Мультицентр социальной и трудовой интеграции» за счет перераспределения средств с соответствующих мероприятий Государственных программы "Социальная поддержка отдельных категорий граждан в Ленинградской области </t>
  </si>
  <si>
    <t>Управление записи актов гражданского состояния Ленинградской области</t>
  </si>
  <si>
    <t>Предоставление семьям с новорожденными детьми подарочного набора детских принадлежностей</t>
  </si>
  <si>
    <t>931 0113 68 9 01 14700 200</t>
  </si>
  <si>
    <t>Осуществление переданных полномочий Российской Федерации на государственную регистрацию актов гражданского состояния
(Обеспечение отдельных государственных полномочий в сфере государственной регистрации актов гражданского состояния)</t>
  </si>
  <si>
    <t>931 0113 68 2 01 59300 500</t>
  </si>
  <si>
    <t>Осуществление переданных полномочий Российской Федерации на государственную регистрацию актов гражданского состояния
(Приобретение бланков свидетельств о государственной регистрации актов гражданского состояния)</t>
  </si>
  <si>
    <t>931 0113 68 2 01 59300 200</t>
  </si>
  <si>
    <t>982 0605 5960100160 100</t>
  </si>
  <si>
    <t>977 0412 61 1 09 06170 800</t>
  </si>
  <si>
    <t xml:space="preserve">Резервный фонд Правительства Ленинградской области
</t>
  </si>
  <si>
    <t xml:space="preserve">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</si>
  <si>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</si>
  <si>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985 0113 6890114100  800</t>
  </si>
  <si>
    <r>
      <rPr>
        <sz val="12"/>
        <rFont val="Times New Roman"/>
        <family val="1"/>
      </rPr>
      <t>Уменьшение бюджетных ассигнований обусловлено необходимостью финансирования расходов, не предусмотренных областным законом об областном бюджете Ленинградской области</t>
    </r>
    <r>
      <rPr>
        <b/>
        <sz val="12"/>
        <rFont val="Times New Roman"/>
        <family val="1"/>
      </rPr>
      <t xml:space="preserve">
</t>
    </r>
  </si>
  <si>
    <t xml:space="preserve">Расходы на оплату денежных взысканий (штрафов) за нарушение условий договоров (соглашений) о предоставлении субсидий и иных межбюджетных трансфертов из федерального бюджета </t>
  </si>
  <si>
    <t>970 0401 68 9 01 13840 800</t>
  </si>
  <si>
    <t>970 0401 50 2 03 13730 200</t>
  </si>
  <si>
    <t>Уполномоченный по правам человека в Ленинградской области</t>
  </si>
  <si>
    <t>Комитет государственного строительного надзора и государственной экспертизы Ленинградской области</t>
  </si>
  <si>
    <t>Закупка товаров, работ и услуг для обеспечения
государственных (муниципальных) нужд)</t>
  </si>
  <si>
    <t>989 0113 6890100160 200</t>
  </si>
  <si>
    <t>Разработка и актуализация схемы и программы развития электроэнергетики Ленинградской области</t>
  </si>
  <si>
    <t>978 0411 5710310260 200</t>
  </si>
  <si>
    <t>Комитет градостроительной политики Ленинградской области</t>
  </si>
  <si>
    <t>950 0412 61 1 06 00160 200</t>
  </si>
  <si>
    <t>992 04 12 62 3 03 14020 200</t>
  </si>
  <si>
    <t>986 0909 51 3 01 15130 300</t>
  </si>
  <si>
    <t>Субсидии на возмещение части затрат по обеспечению, содержанию и реабилитации диких животных, изъятых из естественной среды обитания</t>
  </si>
  <si>
    <t>Мероприятия и проекты
Для заключения договора с Кадастровой палатой ЛО на получение электронно-цифровой подписи для подписания xml  - файлов границ территорий объектов культурного наследия и внесение сведений о них в единый государственный реестр недвижимости в рамках исполнения поручения Президента РФ от 20.08.2012 № Пр-2217</t>
  </si>
  <si>
    <t xml:space="preserve">932 0801 5550513760 200 </t>
  </si>
  <si>
    <t xml:space="preserve">Мероприятия и проекты </t>
  </si>
  <si>
    <t>932 0801 5530213760 600</t>
  </si>
  <si>
    <t>Уменьшение  расходов на 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</si>
  <si>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Уменьшение расходов  связано с уменьшением объема государстенной гарантии</t>
  </si>
  <si>
    <t>Реконструкция автомобильных дорог общего пользования регионального и межмуниципального значения
Уменьшение расходов, в т.ч.:  по объекту "рек-ция мост. перех. через р. Мойка на км 47+300 а/д "СПб - Кировск" на сумму 100,0 тыс. руб. (объект не обесп. фин-ем);  по объекту "рек-ция а/д "СПб-Колтуши на участке КАД-Колтуши" на сумму 55 800,0 тыс. руб. в связи с уточ. плана года по выкупу  зем. уч-ков; по объекту "рек-ция а/д  "Войпала - Сирокасска - Васильково - Горная Шальдиха" на уч-ке км 13 - км 14 с устр. нов. водопр. сооруж. на р. Рябиновке на сумму 3 777,7  тыс. руб. в связи с  экономией при вып. СМР.</t>
  </si>
  <si>
    <t>Реконструкция автомобильных дорог общего пользования регионального и межмуниципального значения
Увеличение расходов, в т.ч.: 1). увелич. расх.  на сумму 78 675,1 тыс. руб., в т.ч.: на сумму 61 675,1 тыс. руб.  в связи с уточ. плана года по вык. зем. уч-ков на объекте а/д "СПб-Колтуши на уч-ке КАД-Колтуши"; на сумму 17 000,0 тыс. руб. для пров. конк. проц. на вып. ПИР по объекту рек-ции а/д  "Подъезд к Заневскому посту"";  2). уменьш. расх. на сумму 100,0 тыс. руб.  по объекту "рек-ция мост. перех. через р. Мойка на км 47+300 а/д "СПб - Кировск" (объект не обесп. фин-ем)</t>
  </si>
  <si>
    <t xml:space="preserve">Строительство автомобильных дорог общего пользования регионального и межмуниципального значения
Уменьшение расходов в связи с уточ. плана года по выкупу зем. уч-ков  по объекту "строит-во трансп. развязки на пересеч. а/д "СПб-з-д им.Свердлова- Всеволожск (км39) с желез. дорогой на  перегоне Всеволожск-Мельнич. Ручей". Объект в декабре 2022г. запланирован к вводу в эксплуатацию. </t>
  </si>
  <si>
    <t xml:space="preserve">Строительство автомобильных дорог общего пользования регионального и межмуниципального значения
Увеличение расходов  по объекту "строит-во трансп. развязки на пересеч. а/д "СПб-з-д им.Свердлова- Всеволожск (км39) с желез. дорогой на  перегоне Всеволожск-Мельничный Ручей "  на осущ. авт. надзора, инж. сопр. в связи с уточ. плана года. </t>
  </si>
  <si>
    <t>Капитальный ремонт автомобильных дорог общего пользования регионального и межмуниципального значения
Уменьшение расходов - экономия по итогам конкурса  на осущ. авт. надзора по объекту а/д "Копорье-Ручьи" на участке км  0+00 - км 11+500 в Ломон. и Кингисеп. р-нах (11,703 км)</t>
  </si>
  <si>
    <t>Содержание автомобильных дорог общего пользования регионального и межмуниципального значения
Увеличение расходов  на пров. конкурса на вып. работ по заделке деформаций и повреждений покрытий на а/д общего пользования регионального значения в районах ЛО.</t>
  </si>
  <si>
    <t xml:space="preserve">Ремонт автомобильных дорог общего пользования регионального и межмуниципального значения
Уменьшение расходов в связи с исключением объекта ремонт а/д Магистральная, км 11+300-км20+402 в Выборгском р-не ЛО из данного мероприятия и включением объекта  в региональный  проект "Региональная и местная дорожная сеть (ЛО). </t>
  </si>
  <si>
    <t>Ремонт автомобильных дорог общего пользования регионального и межмуниципального значения
Увеличение расходов на проведение конк. процедур на выполнение работ по ремонту уч-ка а/д Пессочное Киссолово км14-17 в Выборгском р-не ЛО, находящейся в аварийном состоянии</t>
  </si>
  <si>
    <t>Разработка и реализация проектов оснащения объектов транспортной инфраструктуры Ленинградской области техническими средствами
Уменьшение расходов на разраб. и реализ. проектов оснащ. объектов трансп. инфр. ЛО технич. средствами в целях реализ. положений ФЗ от 09.02.2007 № 16-ФЗ «О трансп. безопасности» в связи с перераспр. на мероприятие "Разраб. и утвержд. планов обеспечения трансп. без-ти объектов трансп. инфр. ЛО". Разраб.  и реализ. проектов оснащ. объектов трансп. инфр. ЛО технич. средствами невозможна без разработанных и утвержденных планов обеспечения трансп. безопасности.</t>
  </si>
  <si>
    <t>Ремонт автомобильных дорог общего пользования регионального и межмуниципального значения
 Увеличение расходов  на провед. конк. процедур на вып. работ по ремонту  а/д Магистральная, км 11+300-км20+402 в Выборгском р-не ЛО, в связи с включением объекта в региональный  проект "Региональная и местная дорожная сеть (ЛО). Паспорт проекта будет приведен в соответствие с бюджетными ассигнованиями, предусмотренными на 2022 год</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</si>
  <si>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Уменьшение расходов  в связи с уточ. плана года по мероприятию. (приостановлено приобретение ГКУ ЛО ЦБДД камер фото видео фиксации нарушений ПДД за счет средств областного бюджета в связи с передачей в безвозмездное пользование ГКУ ЛО ЦБДД камер фото видео фиксации от ОАО РЖД (16 комп) и ФКУ Севзапуправтодор (103 комп)</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</si>
  <si>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
Увеличение на предост. субсидий из областного бюджета, согласно Порядка, утвержденного постановлением  Правительства ЛО от 27.06.2019г. №292. Запланировано приобретение по договорам финансовой аренды (лизинга) парома - дублера Аркадий Филатов в Подпорожский р-н ЛО</t>
  </si>
  <si>
    <t>Субсидии на строительство (реконструкцию), включая проектирование автомобильных дорог общего пользования местного значения
Уменьшение расходов в связи с невозможностью Администрацией МО Шлиссельбургское г.п. приступить в 2021г. к разработке ПСД на строительство моста через Староладожский канал в створе Северного переулка в г. Шлиссельбурге без разработанного проекта планировки территории (далее-ППТ). Срок разработки ППТ в соответствии с мун. контр.- до 30.12.2021г. Бюджетные ассигнования перенесены на 2022 год.</t>
  </si>
  <si>
    <t>Разработка и утверждение планов обеспечения транспортной безопасности объектов транспортной инфраструктуры Ленинградской области
Увеличение расходов на разраб. и утвержд. планов обеспеч. трансп. безопасности объектов трансп. инфрастр. ЛО в целях реализ. положений ФЗ от 09.02.2007 № 16-ФЗ «О трансп. безопасности». В 2021 планируется провести оценку уязвимости объектов трансп. инфрастр.на 81 объектах и разраб. и утвержд. планов обеспеч. трансп. безопасности объектов трансп. инфрастр. на 324 объектах.</t>
  </si>
  <si>
    <t>Субсидии на ремонт автомобильных дорог общего пользования местного значения
Уменьшение расходов в связи с отказом Администраций МО ЛО от предоставления субсидий  (МО Высоцкое г.п. Выборгского р-на, МО Синявинское с.п. Кировского р-на, МО Коськовское с.п. Тихвинского р-на, МО Пашозерское с.п Тихвинского р-на, МО Волховский муниц. р-н, МО Всеволожский муниц. р-н).</t>
  </si>
  <si>
    <t xml:space="preserve">Субсидии на строительство (реконструкцию), включая проектирование автомобильных дорог общего пользования местного значения
Увеличение расходов  на разраб. проектно-сметной документации на строительство моста через Староладожский канал в створе Северного переулка в г. Шлиссельбурге.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</si>
  <si>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Уменьшение расходов  в связи с уточ. плана по предоставлению субсидий (нераспределенные средства).</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</si>
  <si>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Увеличение расходов  на предоставление Администрациям МО ЛО субсидий, согласно проведенного конкурсного отбора</t>
  </si>
  <si>
    <t xml:space="preserve">Распоряжение Правительства РФ от 13.03.2021 N 600-р
&lt;О выделении в 2021 году бюджетных ассигнований на предоставление из федерального бюджета иных межбюджетных трансфертов бюджетам субъектов Российской Федерации и г. Байконура в целях софинансирования расходных обязательств по финансовому обеспечению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условиях&gt;  (46 932,1 т.р.)                                                                                     Уведомление № 410-2021-3-018/001 от 12.03.2021 года о предоставлении субсидии, субвенции, иного межбюджетного трансферта, имеющих целевое назначение,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(15 902,4 т .р.)
</t>
  </si>
  <si>
    <t>Фактичеки поступившие средства из Пенсионного фонда Российской Федерации</t>
  </si>
  <si>
    <t>Увеличение расходов в 2022г. на сумму 793 500,0 тыс. руб. в соответствии с распоряжением Правительства РФ от 26.02.2021г. № 475-р, дополнительным соглашением от 30 марта 2021 г. № 108-17-2021-007/1 к соглашению о предоставлении иного межбюджетного трансферта, имеющего целевое назначение, из федерального бюджета бюджету субъекта Российской Федерации от 25.12.2020 № 108-17-2021-007, заключенным между Федеральным дорожным агентством и Правительством ЛО. Бюджетные ассигнования выделены на финансирование следующих объектов: "строительство мостового перехода ч/р Волхов на подъезде к г.Кириши"  на сумму 455 255,3 тыс. руб. на выполнение строительно-монтажных работ на объекте (работы на объекте строительства выполняются опережающими темпами) и "строительство а/д от кольцевой а/д вокруг Санкт-Петербурга до автомобильной дороги "Санкт-Петербург-Матокса" на участке от границы Санкт-Петербурга до а/д "Санкт-Петербург-Матокса" (в створе Пискаревки) на сумму 338 244,7 тыс. руб. По объекту разработана проектная документация и сдана для прохождения государственной экспертизы. Ориентировочный срок получения положительного заключения государственной экспертизы - август 2021г., после чего возможно объявление конкурсных процедур  на выполнение строительно-монтажных работ и работ по сопровождению объекта.</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</si>
  <si>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</si>
  <si>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Комитет по жилищно-коммунальному хозяйству Ленинградской области </t>
  </si>
  <si>
    <t>Резервный  фонд  Правительства Ленинградской области  на (непредвид работы кап ремонт МО  Самойловское Бокситогорский МР (Котел)-27328922,0 руб. и МО Суховское Кировский МР (ТС)-4487596,0 руб.)</t>
  </si>
  <si>
    <t xml:space="preserve">Софинансирование расходов, связанных с оказанием государственной социальной помощи на основании социального контракта отдельным категориям граждан
Уточнение КБК
</t>
  </si>
  <si>
    <t>987 1003 53 1 02 R4040 800</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</si>
  <si>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</si>
  <si>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1003 53 1 02 R4040 300</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</si>
  <si>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
Уточнение КБК</t>
  </si>
  <si>
    <t>987 1003 53 1 02 R4040 600</t>
  </si>
  <si>
    <t>987 1003 53 2 04 13760 200</t>
  </si>
  <si>
    <t>987 1006 53 2 04 13760 200</t>
  </si>
  <si>
    <t>987 1003 53 2 04 13760 300</t>
  </si>
  <si>
    <t xml:space="preserve">Мероприятия по сохранению и развитию материально-технической базы государственных учреждений.
Приобретение мебели и основных средств для оснащения помещений для сотрудников учреждения, а так же жилых комнат для получателей социальных услуг, оборудование физиокабинета, медицинского кабинета, пищеблока.
</t>
  </si>
  <si>
    <t>987 1002 53 2 03 13770 600</t>
  </si>
  <si>
    <t>Субсидии на организацию отдыха детей, находящихся в трудной жизненной ситуации, в каникулярное время.
Постановление Главного государственного санитарного врача Российской Федерации от 29.03.2021 №10 «О внесении изменений в санитарно-эпидемиологические правила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</si>
  <si>
    <t>987 0707 52 5 01 74410 500</t>
  </si>
  <si>
    <t xml:space="preserve">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
В соответствии с проектом постановления ПЛО "Об установлении дополнительной меры социальной поддержки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
</t>
  </si>
  <si>
    <t>987 1003 53 1 04 15140 300</t>
  </si>
  <si>
    <t>987 1003 53 1 04 15140 200</t>
  </si>
  <si>
    <t xml:space="preserve">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t>
  </si>
  <si>
    <t>Оснащение объектов спортивной инфраструктуры спортивно-технологическим оборудованием. На завершение  работ по созданию  физкультурно-оздоровительного комплекса открытого типа. Увеличение стоимости работ связано с необходимостью демонтажа уже установленных хоккейных бортов, с последующим их монтажом, заменой тонкого слоя асфальтового покрытия на бетонное основание.</t>
  </si>
  <si>
    <t>961 1102 541P552280 600</t>
  </si>
  <si>
    <t xml:space="preserve">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№204 "О национальных целях и стратегических задачах развития Российской Федерации на период до 2024 года" </t>
  </si>
  <si>
    <t>985 0113 68 9 01 14340 800</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</si>
  <si>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 
Внесение изменений в СБР в связи с необходимостью предоставления выплат, которые были направлены в 2020 году, но были возвращены в бюджет из-за технических ошибок (остатки 2020 года).</t>
  </si>
  <si>
    <t xml:space="preserve">Предоставление земельного капитала в Ленинградской области 
Внесение изменений в СБР </t>
  </si>
  <si>
    <t>Бесплатное обеспечение сложной ортопедической обувью с индивидуальными параметрами изготовления
Уточнение КБК в связи с уточнением КВР и бланка расходов</t>
  </si>
  <si>
    <t xml:space="preserve">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t>
  </si>
  <si>
    <r>
      <t xml:space="preserve">Осуществление полномочий по обеспечению жильем отдельных категорий граждан, установленных Федеральным законом от 12 января 1995 года № 5-ФЗ "О ветеранах" </t>
    </r>
    <r>
      <rPr>
        <sz val="12"/>
        <rFont val="Times New Roman"/>
        <family val="1"/>
      </rPr>
      <t xml:space="preserve"> </t>
    </r>
  </si>
  <si>
    <t>Возмещение затрат на создание рабочих мест для трудоустройства инвалидов с целью их интеграции в общество
(Перераспределение средств в связи с уточнением КВР с целью выплаты субсидий некоммерческим организациям в связи с увеличением поступивших заявок )</t>
  </si>
  <si>
    <t xml:space="preserve">Профессиональные праздники и конкурсы профессионального мастерства для медицинских работников                                                                                              Уточнение КБК на выплаты в соответствии с постановлением ГЛО от 17.06.2020 №51-пг                               </t>
  </si>
  <si>
    <r>
      <t xml:space="preserve">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t>
    </r>
    <r>
      <rPr>
        <sz val="12"/>
        <rFont val="Times New Roman"/>
        <family val="1"/>
      </rPr>
      <t>(почтовые услуги)</t>
    </r>
  </si>
  <si>
    <r>
      <t xml:space="preserve">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t>
    </r>
    <r>
      <rPr>
        <sz val="12"/>
        <rFont val="Times New Roman"/>
        <family val="1"/>
      </rPr>
      <t>(выплата пособия по безработице, перераспределение на услуги почты в связи с увеличением числа безработных граждан, получающих социальные выплаты через почтовое отделение)</t>
    </r>
  </si>
  <si>
    <t>Мероприятия по профессиональному развитию государственных гражданских служащих
(уточнение бюджетной классификации на организацию анкетирования государственных гражданских служащих Администрации Ленинградской области в целях выявления факторов: являющихся решающими при выборе должностей государственной гражданской службы как основного вида трудовой деятельности; способствующих повышению профессионализма гражданского служащего; препятствующих повышению профессионализма гражданского служащего</t>
  </si>
  <si>
    <t>Исполнение функций государственных органов Ленинградской области
(увеличение фонда оплаты труда в связи с введением с 01.07.2021 г. нового штатного расписания)</t>
  </si>
  <si>
    <t>Развитие лесного хозяйства. Обеспечение охраны, защиты, воспроизводства лесов на землях лесного фонда
(отсутствие потребности)</t>
  </si>
  <si>
    <t>Особо охраняемые природные территории. Организация и проведение государственной экологической экспертизы объектов регионального уровня
(Отсутствие потребности)</t>
  </si>
  <si>
    <t>Уменьшение по расходам</t>
  </si>
  <si>
    <t>981 0412 56 1 08 14580 800</t>
  </si>
  <si>
    <t xml:space="preserve">Увеличение средств  на исполнение обязательств Ленинградской области по Соглашению от 25.10.2019 №ФЗП-28/261-19, заключенному с ППК  "Фонд защиты прав граждан - участников долевого строительства", для  восстановления прав граждан-участников долевого строительства по объектам незавершенного строительства           </t>
  </si>
  <si>
    <t xml:space="preserve">Предоставление субсидии публично-правовой компании "Фонд защиты прав граждан - участников долевого строительства"
</t>
  </si>
  <si>
    <t xml:space="preserve">Перераспределение бюджетных ассигнований комитету по строительству для предоставления субсидии публично-правовой компании "Фонд защиты прав граждан - участников долевого строительства" на исполнение обязательств Ленинградской области по Соглашению от 25.10.2019 №ФЗП-28/261-19, заключенному с ППК  "Фонд защиты прав граждан - участников долевого строительства", для  восстановления прав граждан-участников долевого строительства по объектам незавершенного строительства        </t>
  </si>
  <si>
    <t>Организация и проведение конкурса на соискание звания «Лучшая государственная образовательная организация, реализующая программы подготовки квалифицированных рабочих для экономики Ленинградской области (включая награждение)»</t>
  </si>
  <si>
    <t>Реализация государственных заданий образовательным организациям, реализующим мероприятия по оздоровлению детей, в том числе на организацию отдыха детей-сирот (ДОЛ им.Гагарина на базе ГАПОУ ЛО "ВПК "Александровский" в 2021 году функционировать не будет, т.к. не соответствует требованиям для вхождения в реестр лагерей, лагерь необходимо отремонтировать и оснастить для работы в 2022 году)</t>
  </si>
  <si>
    <t>Перераспределение средств на реализацию государственного задания Государственного автономного нетипового профессионального образовательного учреждения Ленинградской области «Мультицентр социальной и трудовой интеграции» за счет соответствующих мероприятий Государственных программы "Социальная поддержка отдельных категорий граждан в Ленинградской области (Внесены изменения в сводную бюджетную роспись только на 2021 год)</t>
  </si>
  <si>
    <t>Перераспределение средств с субсидий на иные цели на реализацию государственного задания Государственного автономного нетипового профессионального образовательного учреждения Ленинградской области «Мультицентр социальной и трудовой интеграции» за счет соответствующих мероприятий Государственных программы "Социальная поддержка отдельных категорий граждан в Ленинградской области (Внесены изменения в сводную бюджетную роспись только на 2021 год)</t>
  </si>
  <si>
    <t>Перераспределение средств на реализацию государственного задания Государственного автономного нетипового профессионального образовательного учреждения Ленинградской области «Мультицентр социальной и трудовой интеграции» за счет соответствующих мероприятий Государственных программы "Содействие занятости населения Ленинградской области" (Внесены изменения в сводную бюджетную роспись только на 2021 год)</t>
  </si>
  <si>
    <t>Перераспределение средств с субсидий на иные цели на реализацию государственного задания Государственного автономного нетипового профессионального образовательного учреждения Ленинградской области «Мультицентр социальной и трудовой интеграции» за счет соответствующих мероприятий Государственных программы "Содействие занятости населения Ленинградской области" (Внесены изменения в сводную бюджетную роспись только на 2021 год)</t>
  </si>
  <si>
    <t>Организация и участие в выставках, конференциях, семинарах, форумах, симпозиумах, конгрессах  (В связи с изменением исполнителя по мероприятию необходимо уточнение классификации расходов)</t>
  </si>
  <si>
    <t>068 0706 52 6 03 13770 600</t>
  </si>
  <si>
    <t>Организация и проведение областного праздника "Золотые руки Ленинградской области" (включая награждение)</t>
  </si>
  <si>
    <t>Приобретение подарков выпускникам СПО (Уточнение классификации расходов, данные средства профинансированы, уточнение необходимо для обеспечения целевого использования средств, на подарки выпускникам СПО средства профинансированы по 52 2 03 13760)</t>
  </si>
  <si>
    <t>Приобретение подарков выпускникам школ (Уточнение классификации расходов, перераспределено на подарки выпускникам СПО средства профинансированы, уточнение необходимо для обеспечения целевого использования средств)</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</si>
  <si>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основного мероприятия Реализация образовательных программ общего образования" подпрограммы "Развитие начального общего, основного общего и среднего общего образования детей Ленинградской области" государственной программы Ленинградской области "Социальная поддержка отдельных категорий граждан в Ленинградской области", средства будут направлены на вновь сформированные классы в школах-интернатах </t>
  </si>
  <si>
    <t>Субсидия на оснащение инженерных классов Ленинградской области. В соответствии с Протоколом совещания руководитлей и представителей органов государственной власти от 29 января 2021 года по вопросу "О ходе исполнения указания Президента РФ от 29.01.2020 №Пр-172 о повышении качества подготовки инженерных кадров для кораблестроительных и судостроительных предприятий, а также военных специалистов для Военно-Морского Флота" в Ленинградской области необходимо создать и технически оснастить инженерные классы в муниципальном образовании Приозерский муниципальный район на базе МОУ "Сосноборский центр образования" пос. Сосново</t>
  </si>
  <si>
    <t xml:space="preserve">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Внесены изменения в сводную бюджетную роспись на основании распоряжений ПЛО от 22.03.2021 № 138-р, от 15.04.2021 № 205-р                                                                          </t>
  </si>
  <si>
    <t xml:space="preserve">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                                                                                                                        Внесены изменения в сводную бюджетную роспись на основании распоряжения ПЛО от 22.03.2021 № 138-р                                                                          </t>
  </si>
  <si>
    <t xml:space="preserve">Резервный фонд Правительства Ленинградской области Внесены изменения в сводную бюджетную роспись на основании распоряжения ПЛО от 22.03.2021 № 138-р  </t>
  </si>
  <si>
    <t xml:space="preserve">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Внесены изменения в сводную бюджетную роспись на основании распоряжений ПЛО от 22.03.2021 № 138-р, от 15.04.2021 № 205-р                                                       </t>
  </si>
  <si>
    <t xml:space="preserve">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                                                               Внесены изменения в сводную бюджетную роспись на основании распоряжений ПЛО от 22.03.2021 № 138-р, от 15.04.2021 № 205-р                                                        </t>
  </si>
  <si>
    <t xml:space="preserve">Обеспечение деятельности (услуги, работы) государственных учреждений                                            Внесены изменения в сводную бюджетную роспись на основании распоряжения ПЛО от 23.04.2021 №233-р </t>
  </si>
  <si>
    <t xml:space="preserve">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Внесены изменения в сводную бюджетную роспись на основании распоряжения ПЛО от 22.03.2021 № 138-р </t>
  </si>
  <si>
    <t xml:space="preserve">Мероприятие "Оказание специализированной медицинской помощи, скорой, в том числе скорой специализированной, медицинской помощи, медицинской эвакуации"                                                                                     Уточнение КБК  для выплат среднего заработка на период трудоустройства при сокращении штатов ГКУЗ "Центр крови Ленинградской области"                                                                </t>
  </si>
  <si>
    <t xml:space="preserve">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                                                                                        Уточнение КБК на выплаты </t>
  </si>
  <si>
    <t xml:space="preserve">Мероприятия по сохранению и развитию материально-технической базы государственных учреждений                        Уточнение КБК  на выполнение работ в ГБУЗ ЛО "Всеволожская КМБ"                                                                 </t>
  </si>
  <si>
    <t xml:space="preserve">Мероприятия по сохранению и развитию материально-технической базы государственных учреждений   Внесены изменения в сводную бюджетную роспись на основании распоряжений ПЛО от 22.03.2021 № 138-р, от 23.04.2021 № 233-р                                                                                     </t>
  </si>
  <si>
    <t xml:space="preserve">Обеспечение деятельности (услуги, работы) государственных учреждений                                           Внесены изменения в сводную бюджетную роспись на основании распоряжения ПЛО от 23.04.2021 №233-р </t>
  </si>
  <si>
    <t xml:space="preserve">Мероприятие "Оказание специализированной медицинской помощи, скорой, в том числе скорой специализированной, медицинской помощи, медицинской эвакуации"                                                                                     Уточнение КБК  для выплат среднего заработка на период трудоустройства при сокращении штатов ГКУЗ "Центр крови Ленинградской области"                                                        </t>
  </si>
  <si>
    <t xml:space="preserve">Мероприятия по сохранению и развитию материально-технической базы государственных учреждений                        Уточнение КБК на выполнение работ в ГБУЗ ЛО "Всеволожская КМБ"                                                              </t>
  </si>
  <si>
    <t>961 1103 542P500160 600</t>
  </si>
  <si>
    <t>Субсидии на реализацию мероприятий по проведению капитального ремонта спортивных объектов</t>
  </si>
  <si>
    <t>961 1102 5430274060 500</t>
  </si>
  <si>
    <t>Проектирование, строительство и реконструкция объектов государственной собственности</t>
  </si>
  <si>
    <t>961 1102 543P504300 400</t>
  </si>
  <si>
    <t>Подготовка информационных материалов по охране труда
(в связи с возвратом средств из бюджета Ленинградской области в федеральный бюджет за недостижение значений результатов предоставления иного межбюджетного трансферта, установленного соглашением № 150-17-2020-031 от 27.07.2020, заключенным между Рострудом и Правительства Ленинградской области)</t>
  </si>
  <si>
    <t>Работы по методическому сопровождению мероприятий по повышению эффективности управления общественными финансами</t>
  </si>
  <si>
    <t>985 0113 6430113870 200</t>
  </si>
  <si>
    <t>Комитет общественных коммуникаций Ленинградской области</t>
  </si>
  <si>
    <t>Мероприятия и проекты 
(Организация научных, аналитических и социологических исследований)</t>
  </si>
  <si>
    <t>938 0113 6650513760 200</t>
  </si>
  <si>
    <t>0,0</t>
  </si>
  <si>
    <t>Уменьшение бюджетных ассигнований в соответствии с  распоряжением Правительства Ленинградской области от 25.05.2021 № 304-р "Об ограничении (отзыве) лимитов бюджетных обязательств", в т.ч.:
- 733,0 тыс. рублей - экономия от проведения открытого конкурса в электронной форме № 0145200000421000393
  - 371,5 тыс. рублей - уменьшение расходов на мероприятие 5.5.1. «Организация научных, аналитических и социологических исследований»</t>
  </si>
  <si>
    <t>133 0104 6730100150 200</t>
  </si>
  <si>
    <t>133 0104 6730100150 300</t>
  </si>
  <si>
    <t>133 0104 6730100150 800</t>
  </si>
  <si>
    <t>Материальное и информационное обеспечение кадровой работы в органах исполнительной власти Ленинградской области 
основное мероприятие "Совершенствование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 
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 
государственная программа Ленинградской области "Цифровое развитие Ленинградской области"</t>
  </si>
  <si>
    <t>133 0113 6050112600 200</t>
  </si>
  <si>
    <t>Мероприятия, направленные на предоставление государственных гарантий и поддержание корпоративной культуры 
основное мероприятие "Стимулирование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
 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 
государственная программа Ленинградской области "Цифровое развитие Ленинградской области"</t>
  </si>
  <si>
    <t>133 0113 6050213550 200</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</si>
  <si>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
основное мероприятие "Развитие международных, внешнеэкономических и межрегиональных связей"
подпрограмма "Развитие международных и межрегиональных связей Ленинградской области" 
государственная  программа Ленинградской области "Устойчивое общественное развитие в Ленинградской области"</t>
  </si>
  <si>
    <t>133 0113 66Б0111240 200</t>
  </si>
  <si>
    <t>133 0113 6890100160 600</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</si>
  <si>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</si>
  <si>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133 0113 6890107510 800</t>
  </si>
  <si>
    <t>Исполнение судебных актов Российской Федерации и мировых соглашений по возмещению вреда</t>
  </si>
  <si>
    <t>133 0113 6890110070 800</t>
  </si>
  <si>
    <t>Развитие и обеспечение функционирования технологической инфраструктуры органов исполнительной власти Ленинградской области 
 основное мероприятия "Развитие технологической инфраструктуры органов исполнительной власти Ленинградской области" 
подпрограмма "Цифровая трансформация государственного управления Ленинградской области"
 государственная программа "Цифровое развитие Ленинградской области"</t>
  </si>
  <si>
    <t>133 0410 6010514720 240</t>
  </si>
  <si>
    <t>Мероприятия по профессиональному развитию государственных гражданских служащих 
основное мероприятие "Внедрение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 
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 
государственная программа Ленинградской области "Цифровое развитие Ленинградской области"</t>
  </si>
  <si>
    <t>960  0103  6730100150  200</t>
  </si>
  <si>
    <t>960  0103  6730100150  800</t>
  </si>
  <si>
    <t xml:space="preserve">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                                                                                          </t>
  </si>
  <si>
    <t>960  0103  6730198750  200</t>
  </si>
  <si>
    <t>981 1101 48 4 04 70660 500</t>
  </si>
  <si>
    <t>Избирательная комиссия Ленинградской области</t>
  </si>
  <si>
    <t>065  0107 6730100150 200</t>
  </si>
  <si>
    <t>065 0107 6890107510 800</t>
  </si>
  <si>
    <t>Уменьшение бюджетных ассигнований в соответствии с распоряжением Правительства Ленинградской области от 25 мая 2021 года № 304-р  "Об ограничении (отзыве) лимитов бюджетных обязательств"</t>
  </si>
  <si>
    <t>Уменьшение бюджетных ассигнований в соответствии с распоряжением Правительства Ленинградской области от 25 мая 2021 года № 304-р  "Об ограничении (отзыве) лимитов бюджетных обязательств" 1 171,1 тыс.руб.
Уменьшение бюджетных ассигнований в связи сокращением планируемого объема работ 4 228,9 тыс. руб.</t>
  </si>
  <si>
    <t>Уменьшение бюджетных ассигнований в соответствии с  распоряжением Правительства Ленинградской области от 28.04.2021 № 269-р "Об увеличении бюджетных ассигнований резервного фонда Правительства Ленинградской области на 2021 год"</t>
  </si>
  <si>
    <t>Уменьшение бюджетных ассигнований в соответствии с распоряжением Правительства Ленинградской области от 25 мая 2021 года № 304-р "Об ограничении (отзыве) лимитов бюджетных обязательств"</t>
  </si>
  <si>
    <t>981 0702 54 3 01 74050 500</t>
  </si>
  <si>
    <t>Расходы на обеспечение деятельности ГКУ ЛО "Управление по обеспечению ГЗ" (закупка товаров, работ и услуг для обеспечения государственных (муниципальных) нужд)</t>
  </si>
  <si>
    <t>972 0309 58 2 01 00160 200</t>
  </si>
  <si>
    <t>Уменьшение бюджетных ассигнований в соответствии с  распоряжением Правительства Ленинградской области от 25.05.2021 № 304-р "Об ограничении (отзыве) лимитов бюджетных обязательств"</t>
  </si>
  <si>
    <t>Реализация внеплановых и неотложных мероприятий по предупреждению и ликвидации чрезвычайных ситуаций и последствий стихийных бедствий (закупка товаров, работ и услуг для обеспечения государственных (муниципальных) нужд) ГКУ "Управление ГЗ"</t>
  </si>
  <si>
    <t>972 0309 58 2 01 11570 200</t>
  </si>
  <si>
    <t>Мероприятия по сохранению и развитию материально-технической базы государственных учреждений (прочая закупка товаров, работ и услуг для обеспечения государственных (муниципальных) нужд)  ГКУ "Управление ГЗ"</t>
  </si>
  <si>
    <t>972 0309 58 2 01 13770 200</t>
  </si>
  <si>
    <t>Мероприятия по сохранению и развитию материально-технической базы государственных учреждений (закупка товаров, работ и услуг для обеспечения государственных (муниципальных) нужд)  ГКУ "Объект 58"</t>
  </si>
  <si>
    <t>972 0309 58 2 02 13770 200</t>
  </si>
  <si>
    <t xml:space="preserve">Мероприятия и проекты (прочая закупка товаров, работ, услуг) (ГКУ "Леноблпожспас") </t>
  </si>
  <si>
    <t>972 0310 58 2 03 13760 200</t>
  </si>
  <si>
    <t>Мероприятия по сохранению и развитию материально-технической базы государственных учреждений (закупка товаров, работ и услуг для обеспечения государственных (муниципальных) нужд)  ГКУ "Леноблпожспас"</t>
  </si>
  <si>
    <t>972 0310 58 2 03 13770 200</t>
  </si>
  <si>
    <t>Исполнение функций государственных органов Ленинградской области (закупка товаров, работ, услуг) ГКУ "ЦМТО"</t>
  </si>
  <si>
    <t>Исполнение гарантий статуса мировых судей (прочая закупка товаров, работ, услуг) профессиональная переподготовка и повышение квалификации мировых судей</t>
  </si>
  <si>
    <t>972 0105 67 9 01 00130 200</t>
  </si>
  <si>
    <t xml:space="preserve">Мероприятия по сохранению и развитию материально-технической базы учреждений здравоохранения                   Перераспределение в связи с необходимостью закупки резервного источника питания - дизель-генераторной установки для обеспечения бесперебойной работы диспетчерской службы скорой медицинской помощи ГБУЗ ЛО "Территориальный центр медицины катастроф".                                                                        </t>
  </si>
  <si>
    <t>986 0904 5140513770 600</t>
  </si>
  <si>
    <t xml:space="preserve">Мероприятия по сохранению и развитию материально-технической базы учреждений здравоохранения                   Перераспределение в связи с необходимостью закупки резервного источника питания - дизель-генераторной установки для обеспечения бесперебойной работы диспетчерской службы скорой медицинской помощи ГБУЗ ЛО "Территориальный центр медицины катастроф".                                                            </t>
  </si>
  <si>
    <r>
      <t xml:space="preserve">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Внесение изменений в сводную бюджетную роспись.                                                         </t>
    </r>
  </si>
  <si>
    <t xml:space="preserve">Мероприятия по сохранению и развитию материально-технической базы учреждений здравоохранения                   Внесение изменений в сводную бюджетную роспись.                                                             </t>
  </si>
  <si>
    <t xml:space="preserve">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                                                               Внесение изменений в сводную бюджетную роспись.                                                          </t>
  </si>
  <si>
    <t>990 0113 6630114940 200</t>
  </si>
  <si>
    <t>Комитет по агропромышленному и рыбохозяйственному комплексу Ленинградской области</t>
  </si>
  <si>
    <t>Возмещение части затрат на развитие малых птицеводческих ферм</t>
  </si>
  <si>
    <t>075 0405 6340406230 800</t>
  </si>
  <si>
    <t>Возмещение части затрат на оказание консультационной помощи</t>
  </si>
  <si>
    <t>075 0405 6360306800 800</t>
  </si>
  <si>
    <t>Финансовое обеспечение части затрат при проведении мероприятий регионального значения</t>
  </si>
  <si>
    <t>075 0405 6360307360 800</t>
  </si>
  <si>
    <t xml:space="preserve">Реализация мероприятий в области мелиорации земель сельскохозяйственного назначения </t>
  </si>
  <si>
    <t xml:space="preserve">075 0405 6380106300 800 </t>
  </si>
  <si>
    <t>075 0405 6380113760 200</t>
  </si>
  <si>
    <t>Возмещение части затрат на приобретение кормов</t>
  </si>
  <si>
    <t xml:space="preserve">075 0405 63Б0407870 800 </t>
  </si>
  <si>
    <t xml:space="preserve">Исполнение функций государственных органов Ленинградской области     </t>
  </si>
  <si>
    <t>960 0103 6730100150 100</t>
  </si>
  <si>
    <t>Уточнение фонда оплаты труда в соответствии с нормативными правовыми актами</t>
  </si>
  <si>
    <t>960 0103 6740100150 100</t>
  </si>
  <si>
    <t>960 0103 6750100150 100</t>
  </si>
  <si>
    <t>Обеспечение деятельности аппаратов государственных органов Ленинградской области</t>
  </si>
  <si>
    <t>065 0107 6730100150 100</t>
  </si>
  <si>
    <t>998 0113 67Б0100150 100</t>
  </si>
  <si>
    <t>995 0113 6780100150 100</t>
  </si>
  <si>
    <t>Поддержка театральных, музыкальных и кинофестивалей проводимых государственными учреждениями Ленинградской области» (в т.ч.организация и проведение культурно-исторического фестиваля «Александр Невский», посвященного 800-летию со дня рождения князя Александра Невского - 10 000,0 тыс. рублей)</t>
  </si>
  <si>
    <t>Субсидия на финансовое обеспечение выполнения государственного задания на оказание государственных услуг (выполнение работ). Увеличение расходов на обеспечение деятельности филиала "Дворец искусств" ЛО ГБУК "Драматический театр на Васильевском"</t>
  </si>
  <si>
    <t>Перераспределение расходов на мероприятия по продвижению русской культуры за рубежом и взаимодействию с организациями соотечественников за рубежом государственных учреждений в связи с действующими ограничительными мерами, направленными на борьбу с распространением новой короновирусной инфекцией COVID-19</t>
  </si>
  <si>
    <t>962 0801 66Б0213760 600</t>
  </si>
  <si>
    <t>962 0801 66Б0213760 200</t>
  </si>
  <si>
    <t>Перераспределение расходов на проведение мероприятий, посвященных значимым событиям, продвижению культурных брендов Ленинградской области Ленинградской области в связи с действующими ограничительными мерами, направленными на борьбу с распространением новой короновирусной инфекцией COVID-19</t>
  </si>
  <si>
    <t>962 0801 5540200160 600</t>
  </si>
  <si>
    <t xml:space="preserve">Перераспределение расходов средств субсидии бюджетам муниципальных образований Ленинградской области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 № 597 «О мероприятиях по реализации государственной социальной политики». Бюджетополучатель - Администрация Киришского муниципального района (обращение главы администрации от 21.05.2021г. № 01-01-16/3499) </t>
  </si>
  <si>
    <t>962 0801 5550270360 500</t>
  </si>
  <si>
    <r>
      <rPr>
        <sz val="12"/>
        <rFont val="Times New Roman"/>
        <family val="1"/>
      </rPr>
      <t xml:space="preserve">Обеспечение деятельности Аппаратов государственных органов Ленинградской области                                                     </t>
    </r>
  </si>
  <si>
    <r>
      <rPr>
        <sz val="12"/>
        <rFont val="Times New Roman"/>
        <family val="1"/>
      </rPr>
      <t xml:space="preserve">Обеспечение деятельности Председателя Законодательного собрания Ленинградской области                                                     </t>
    </r>
  </si>
  <si>
    <r>
      <rPr>
        <sz val="12"/>
        <rFont val="Times New Roman"/>
        <family val="1"/>
      </rPr>
      <t xml:space="preserve">Обеспечение деятельности депутатов Законодательного собрания Ленинградской области                                                     </t>
    </r>
  </si>
  <si>
    <t>985 0111 6890110060 800</t>
  </si>
  <si>
    <t xml:space="preserve">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
</t>
  </si>
  <si>
    <t>985  0412 6890110020 800</t>
  </si>
  <si>
    <t>993 0707 6660500160 600</t>
  </si>
  <si>
    <t xml:space="preserve">932 0801 6890110070 800
</t>
  </si>
  <si>
    <t>995  0113 6780100150 200</t>
  </si>
  <si>
    <r>
      <rPr>
        <sz val="12"/>
        <rFont val="Times New Roman"/>
        <family val="1"/>
      </rPr>
      <t>Увеличение бюджетных ассигнований обусловлено необходимостью финансирования расходов, не предусмотренных областным законом об областном бюджете Ленинградской области, в том числе в соответствии с  распоряжением Правительства Ленинградской области от 28.04.2021 № 269-р "Об увеличении бюджетных ассигнований резервного фонда Правительства Ленинградской области на 2021 год" 255 696,05 тыс. руб.</t>
    </r>
    <r>
      <rPr>
        <b/>
        <sz val="12"/>
        <rFont val="Times New Roman"/>
        <family val="1"/>
      </rPr>
      <t xml:space="preserve">
</t>
    </r>
  </si>
  <si>
    <t>972 0105 67 9 01 00150 200</t>
  </si>
  <si>
    <t>974 04 07 59 5 03 14420 800</t>
  </si>
  <si>
    <t>974 10 03 53 1 04 03830 300</t>
  </si>
  <si>
    <t>974 06 05 59 3 03 10420 200</t>
  </si>
  <si>
    <t>985 01 13 6890114340 800</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</si>
  <si>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</si>
  <si>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979 0412 61 3 04 06380 600</t>
  </si>
  <si>
    <t>979 0412 61 3 04 06380 800</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</si>
  <si>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
Изменение КБК</t>
  </si>
  <si>
    <t>993 0707 6660274820 500</t>
  </si>
  <si>
    <t>Обеспечение деятельности Уполномоченного по правам человека в Ленинградской области
(на уплату транспортного налога за 2020 год и текущих платежей в 2021 году)</t>
  </si>
  <si>
    <t>995  0113 6780100150 800</t>
  </si>
  <si>
    <t xml:space="preserve">Уполномоченный по правам человека в Ленинградской области </t>
  </si>
  <si>
    <t>998  0113 67Б0100150 100</t>
  </si>
  <si>
    <t>998  0113 67Б0100150 200</t>
  </si>
  <si>
    <t xml:space="preserve">На проведение конкурсных процедур на выполнение работ по обустройству автобусных остановок
</t>
  </si>
  <si>
    <t>Потребность в субвенции на 2021 год составляет 11674641,4 тыс. рублей (планируемая численность контингента воспитанников 88274 чел.). В бюджете предусмотрено - 10 590 129,7 тыс.руб. (обеспеченность по численности воспитанников 80055 чел., что составляет 90,7% от общего числа воспитанников, из расчета на которых рассчитана потребность)</t>
  </si>
  <si>
    <t>Потребность в субвенции на 2021 год составляет 13 418 562,9 тыс. руб. (планируемая среднегодовая численность контингента учащихся 173147 чел.). В бюджете предусмотрено - 12 203 140,6 тыс. руб. (обеспеченность по численности учащихся 157463 чел., что составляет 90,9% от общего числа учащихся  из расчета на которых рассчитана потребность)</t>
  </si>
  <si>
    <t xml:space="preserve">Потребность в субсидии на 2021 год составляет 240167,7 тыс. рублей (планируемая численность контингента воспитанников 2385 человек) в соответствии с принятыми заявками на 2021 год. Численность в частных дошкольных организация (ЧДО) увеличивается в связи с ростом потребности в обеспечении детей местами в детских садах, и возможностью ЧДО увеличивать мощности для удовлетворения такой потребности. В бюджете предусмотрено 155598,3 тыс.руб. (обеспеченность на 8 месяцев) из расчета численности контингента 1545 чел., что составляет обеспечение 64,8% от планируемой численности.
</t>
  </si>
  <si>
    <t xml:space="preserve">Потребность в субсидии на 2021 год составляет 26005,6 тыс. рублей (планируемая численность контингента воспитанников 272 человека) в соответствии с принятыми заявками на 2021 год. В бюджете предусмотрено 17920,7 тыс.руб. (обеспеченность на 8 месяцев) из расчета численности контингента 187 чел., что составляет обеспечение 68,9 % от планируемой численности.
</t>
  </si>
  <si>
    <t xml:space="preserve">Потребность в субсидии на 2021 год составляет 77104,2 тыс. рублей (планируемая численность контингента учащихся 1188 человек). В бюджете предусмотрено 61022,8 тыс.руб. (обеспеченность на 9 месяцев) из расчета численности контингента 940 чел., что составляет обеспечение 79,1 % от планируемой численности.
</t>
  </si>
  <si>
    <t xml:space="preserve">В связи с введением в действие  Положения № 262 от 30.04.2020 «Об утверждении Положения о системах оплаты труда в государственных учреждениях Ленинградской области по видам экономической деятельности и признании утратившими силу полностью или частично отдельных постановлений Правительства Ленинградской области».  ГБОУ ЛО «Школа-интернат «Красные Зори», находится на территории города Санкт-Петербург, однако при планировании средств на 2021 год не были предусмотрены средства на повышающий коэффициент, учитывающий специфику территории, на которой расположено учреждение. Коэффициент устанавливается всем работникам учреждения.
</t>
  </si>
  <si>
    <t xml:space="preserve"> ГАНПОУ ЛО «Мультицентр социальной и трудовой интеграции» необходимо дополнительное финансирование на реализацию услуги "Организация сопровождаемого проживания инвалидов и лиц с ограниченными возможностями здоровья, получивших образовательную услугу в нетиповом учреждении", в том числе на аренду  дополнительно 11 квартир (на 2021 год запланирована аренда на 28 квартир)  за счет перераспределения средств мероприятия Государственной программы "Социальная поддержка отдельных категорий граждан в Ленинградской области" (ГРБС-Комитет социальной защиты населения ЛО), т.к. ранее средства были запланированы в виде гранта</t>
  </si>
  <si>
    <t xml:space="preserve">Увеличение бюджетных ассигнований на развитие и обеспечение функционирования инфраструктуры Системы-112:
1) 1 605,7 тыс. руб. приобретение оборудования (ПК в составе 1 системного блока, 2 мониторов, 1 мыши, 1 клавиатуры, 1 ИБП, 1 колонки);
2) 1 153,4 тыс. руб. приобретение 3 ИБП для серверной стойки;
3) 8 000,0 тыс. руб. сопровождение Подсистемы мониторинга.
</t>
  </si>
  <si>
    <t xml:space="preserve">Увеличение бюджетных ассигнований на развитие и и обеспечение функционирования АПК Безопасный город:
1) 396,0 тыс. руб. оказание  услуг по предоставлению каналов связи для передачи данных с устройств видеонаблюдения Умных автобусных остановок и дворовых площадок на территории Гатчинского МР в систему интеллектуального видеонаблюдения и видеоаналитики АПК Безопасный город;
2) 8 120,0 тыс. руб. развитие ВАН АПК Безопасный город в части приобретения дополнительных 1 000 лицензий на подключение видеокамер;
3) 3 000,00 тыс. руб. развитие ВАН АПК Безопасный город в части расширения модуля интеллектуальной обработки видео на 1 тыс. потоков;
4) 4 180,6 тыс. руб. на дооснащение аппаратной части ВАН АПК Безопасный город в части закупки серверного оборудования.
</t>
  </si>
  <si>
    <t xml:space="preserve">Увеличение бюджетных ассигнований на развитие на развитие ГИС "Цифровая Платформа "Госуслуги" (в том числе на перевод на СМЭВ3 услуг и видов сведений, реализованных на СМЭВ2)
</t>
  </si>
  <si>
    <t xml:space="preserve">Увеличение бюджетных ассигнований на развитие информационной системы «Прием конкурсных заявок от субъектов малого предпринимательства на предоставление субсидий»
</t>
  </si>
  <si>
    <t xml:space="preserve">1) 11 985,6 тыс. руб. на развитие ФПД в части создания цифровой и картографической основы Ленинградской области с высоким разрешением в соответствии с заявкой Ленинградского областного комитета по управлению государственным имуществом от 24.03.2021 №04-2877/2021;
2) 1 900,0 тыс. руб. на развитие государственной информационной системы обеспечения градостроительной деятельности (далее – ГИСОГД) в соответствии с заявкой Комитета градостроительной политики Ленинградской области от 15.04.2021 №01-07-627/2021;
3) 10 000,0 тыс. руб. на развитие ГИСОГД в соответствии с заявкой Заместителя Председателя Правительства Ленинградской области по строительству и ЖКХ от 23.04.2021 №им-305/2021.
</t>
  </si>
  <si>
    <t xml:space="preserve">Материально-техническое обеспечение объекта культурного наследия регионального значения «В этом доме в 1941-1943 гг. находился штаб автомобилистов, осуществлявших автоперевозки через Ладожское озеро по «Дороге жизни» (на доме установлена памятная доска), расположенный по адресу: Ленинградская область, Всеволожский район, дер. Коккорево, д.27
</t>
  </si>
  <si>
    <t xml:space="preserve">В связи с обращением Президента ООФСО «Всероссийская федерация школьного спорта» И.К. Родниной о возможности проведения и софинансирования VI Всемирных игр юных соотечественников в Ленинградской области в октябре 2021г. Мероприятие включено в ЕКП Минспорта РФ, расходы Ленинградской области по участию в данном мероприятии: медицинское сопровождение – 350,0 тыс. руб., транспортные услуги по перевозке участников – 500,0 тыс. руб.  </t>
  </si>
  <si>
    <t xml:space="preserve">С целью выплаты субсидий работодателю в связи с увеличением поступивших заявок, за счет перераспределения
</t>
  </si>
  <si>
    <t xml:space="preserve">С целью выплаты субсидий некоммерческим организациям в связи с увеличением поступивших заявок, за счет перераспределения   
</t>
  </si>
  <si>
    <t xml:space="preserve">ГКУ "ЦМТО" расходы на аренду судебных участков (СУ № 83)
</t>
  </si>
  <si>
    <t xml:space="preserve">Дополнительная штатная численность ПЧ Каменногорск 30 чел расп Правительства ЛО от 19.04.21 № 218-р (3 618,5 тыс.руб КОСГУ 211, 1 093,4 тыс.руб КОСГУ 213, всего 4 711,9 тыс.руб)
</t>
  </si>
  <si>
    <t xml:space="preserve">1. Увеличение средств путем перераспределения с 981 0113 68 9 01 00160 200  в 2021 г. на сумму командировок 154,0 т.р. для контроля и принятия работ на объекте «Городская усадьба Клаповской», г. Москва, ул. Гончарная, д. 14 необходим выезд работников ГКУ «УС ЛО». Планируемое количество служебных поездок – 1 командировка в месяц (период июль – декабрь), срок командировки – 2 дня (с учетом поезда) и увеличения  лимита листка нетрудоспособности за счет работодателя – на 300,0 т.р.                                                                                                               2. Увеличение средств путем перераспределения с 981 1102 54 3 01 74050 500  в 2021 г. на сумму 5 868,5. В связи внесением изменений в Постановление Правительства Ленинградской области от 30.04.2020 № 262 дополнительно по КОСГУ 211 необходимо 4 724,2 т.р., по КОСГУ 213 необходимо 1 144,3 т.р. </t>
  </si>
  <si>
    <t>Увеличение средств путем перераспределения с 981 1102 54 3 01 74050 500 в 2021 г.: Согласно Постановления Правительства Ленинградской области от 31.10.2019 № 511 «О резервах материальных ресурсов для ликвидации чрезвычайных ситуаций на территории Ленинградской области» необходимо предусмотреть денежные средства на закупку резервных материалов в сумме 5 679,2 т. р. и средства для организации хранения резервных материалов в сумме 2 778,4 т. р.</t>
  </si>
  <si>
    <t xml:space="preserve">Увеличение средств путем перераспределения с 981 1102 54 3 01 74050 500. В адрес комитета по строительству направлена заявка на выплаты молодым специалистов на 10 человек, в связи с принятием на работу молодых специалистов и с изменением в ПП ЛО № 339 от 28.12.2007, где предельный возраст молодого специалиста изменен с 30 до 35 лет.                                                                                                                                                                                                                                                </t>
  </si>
  <si>
    <t xml:space="preserve">1. ФОК г. Всеволожск, линия 4-я. Перераспределение средств 2021 года в объеме 30 000,0 т.р. на 2022 г. низкие темпы производства работ подрядной организацией ООО «Теплосфера». Отставание от графика производства работ.                                           2. Тренировочная площадки пос. Рощино, ул. Советская, д.20 перераспределение средств 2021 года в объеме 150 000,0 т.р. на 2023 г. Низкие темпы производства работ подрядной организацией. Отставание от графика производства работ.                                                                                                                                             3. Стадиона "Спартак" г. Гатчина, пр.25 Октября, д.10. Перераспределение средств 2021 года в объеме 30 000,0 т.р. на 2022 г. Низкие темпы производства работ подрядной организацией. Отставание от графика производства работ.                                                                                                           4.Строительство физкультурно-оздоровительного комплекса с 25-метровым бассейном и универсальным игровым залом в д. Виллози Ломоносовского района. Перераспределение средств 2021 года в объеме 14 891,1 тыс. рублей в связи с корректировкой ПСД.                                                                                                                                   </t>
  </si>
  <si>
    <t xml:space="preserve">1. ФАП в дер. Ям-Тесово, Лужский  район (20 посещений в смену). Перераспределение средств 2021 года в объеме 10 000 т.р. на 2023 год необходимо в связи с длительным прохождением конкурсных процедур.                                                        2. ФАП дер. Яльгелево Ломоносовского района (20 посещений в смену) Перераспределение средств 2021 года в объеме 35 000 т.р. на 2022 год необходимо в связи с длительным прохождением конкурсных процедур.                                                                                                        </t>
  </si>
  <si>
    <t xml:space="preserve">1. ДК  с. Паша, ул. Советская Перераспределение средств 2021 года в объеме 30 000 т.р. на 2022 год необходимо в связи с корректировкой ПСД.                                                            2. ДК  в пос. Терпилицы Волосовского района Перераспределение средств 2021 года в сумме 50 000,0 т. р. на 2022 г. 20 000,0 т. р. и 2023 г. 30 000,0 т. р. необходимо в связи с корректировкой ПСД.                                                                                                          3. ДК Пчевжа, Киришский район увеличение в 2021 г. на 7000,0 т. р. средства необходимы частично на оборудование и благоустройство.                                                          4. ДК п. Скреблово, Лужский район увеличение на 28 011,0 т. р.на 2021 год средства необходимы на доп. работы и частично на немонт. оборудование. </t>
  </si>
  <si>
    <t xml:space="preserve">Плавательный бассейн  Ломоносовский район, пос. Аннино В соответствии с письмом комитета АПК - срок получения разрешения на ввод объекта в эксплуатацию установлен до 25.12.2021. В целях достижения целевых показателей средства, предусмотренные в 2022 году необходимо перенести на 2021 год. </t>
  </si>
  <si>
    <t>Капитальный ремонт здания ДК г. Сланцы, микрорайон Лучки, в т.ч. ПИР Перераспределение денежных средств 2021 года в объеме 30 000 т.р. на 2023 год необходимо в связи с длительным прохождением конкурсных процедур.</t>
  </si>
  <si>
    <t xml:space="preserve">Здания ветеринарной лечебницы г.Сосновый Бор увеличение в 2021 г. на 12 000,0 т.р. Увеличение цен на технологическое оборудование для оснащения объекта и ввода его в эксплуатацию.                                                                                                                                                                                                          </t>
  </si>
  <si>
    <t xml:space="preserve">Объект культурного наследия в г. Москва 16 400,00 - увеличение ГК на 10%. В ходе выполнения  работ по сохранению объекта культурного наследия выявлена необходимость корректировки сметы в части увеличения объемов и стоимости в связи с несоответствиями в проектной и сметной документации, а также дополнительными работами.              </t>
  </si>
  <si>
    <t xml:space="preserve">Слип г. Новая Ладога Волховского района В настоящий момент откорректирована проектная документация в части выделения 2-го этапа работ - работы по дноуглублению.                                                                                                                          </t>
  </si>
  <si>
    <t>Центр досуговых, оздоровительных и учебных программ "Молодежный д. Кошкино, уч. № 1. В ходе  строительства внесены изменения в проектную документацию, получившие положительное заключение государственной экспертизы. Увеличение ГК на 30%. Проект распоряжения проходит согласование в Правительстве ЛО</t>
  </si>
  <si>
    <t>На заработную плату сотрудникам ЛОГКУ «Леноблохота»  в связи с внесеными изменениями в  в постановление Правительства Ленинградской области от 30.04.2020 № 262.</t>
  </si>
  <si>
    <t xml:space="preserve">Дополнительная потребность в средствах на выплату  именной стипендии  Распоряжение Губернатора Ленинградской области  от 20 апреля 2021 г №453-рг  (постановление Правительства Ленинградской области от 20.10.2014 N 474) , в связи с увеличением количества студентов-инвалидов, получающих именную стипендию.
В бюджетную заявку на 2021 год ассигнования расчитывались из прогнозного количества получателей данной выплаты 4 человека. В настоящее время количество студентов увеличилось на 7 чел. и составляет 11 чел.                                                                                                       (11чел/распор-4 чел /бюдж заяв)*5000*7 мес (фев-август)=245,0 тыс руб.                                                                                                        </t>
  </si>
  <si>
    <t xml:space="preserve">Дополнительная потребность в средствах на выплату именной стипендии Распоряжение Губернатора Ленинградской области  от 20 апреля 2021 г №452-рг  (постановление Правительства Ленинградской области от 03.07.2019 N 317),  в связи с увеличением количества студентов-сирот, получающих именную стипендию. 
В бюджетную заявку на 2021 год ассигнования расчитывались из прогнозного количества получателей данной выплаты  в год  13 чел. В настоящее время количество студентов увеличилось на 15  чел.  и составляет 28 чел.   (28чел/распор-13 чел /бюдж заяв)*3000*7 мес (фев-август)=315,0 тыс. руб. </t>
  </si>
  <si>
    <t xml:space="preserve">Дополнительная потребность в связи с увеличением количества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имеющих дополнительные гарантии по социальной поддержке за счет средств областного бюджета Ленинградской области предусмотренных законодательством.   Количество студентов увеличилось от запланированного на 15  человек.                                                                                                                                  </t>
  </si>
  <si>
    <t xml:space="preserve">Дополнительная потребность в финансовых средствах на лекарственное обеспечение пациентов, страдающих диабетом, болезнями сердечно - сосудистой системы.                                                                             </t>
  </si>
  <si>
    <t xml:space="preserve">Дополнительная потребность: Налог на имущество медицинских организаций, работающих в системе обязательного медицинского страхования                                                                                                                  </t>
  </si>
  <si>
    <r>
      <t xml:space="preserve">За счет перераспределения с мероприятия   "Компенсация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Для ГКУЗ "Центр крови Ленинградской области" на оплату коммунальных услуг в связи с ростом тарифов; ГКУЗ "Ульяновская психиатрическая больница"  в связи с принятием на баланс нового корпуса №3 и инженерных систем  на оплату налога на имущество; ГКУЗ МИАЦ - на оплату аренды помещений в связи увеличением арендной платы.                                                                                               </t>
    </r>
  </si>
  <si>
    <t xml:space="preserve">За счет перераспределения с мероприятия "Профессиональные праздники и конкурсы профессионального мастерства для медицинских работников".  В соответствии с областным законом Ленинградской области № 22-оз от 15.03.2021 выплаты составляют 50,0 т.р. на 3 победителей, 3 х 50 т.р. =150 т.р.                                                                                                      </t>
  </si>
  <si>
    <t>Обеспечение в полном объеме потребности на предоставление мер социальной поддержки с учетом ранее недозаложенных и заимствованных средств.
Потребность на предоставление ЕДВ ветеранам труда Ленинградской области, ЕДК части расходов на оплату жилого помещения и КУ ветеранам труда (ветеранам военной службы), ЕДВ ветеранам труда (ветеранам военной службы) составляет 2 500 208,7 тыс. рублей. В областном бюджете на 2021 год с учетом областного закона от 08.04.2021 №35-оз предусмотрено на данные расходы 2 059 833,6 тыс. рублей.  
При предусмотренном объеме БА обеспеченность МСП составляет 10 месяцев.</t>
  </si>
  <si>
    <r>
      <t xml:space="preserve">Восстановление заимствованных средств </t>
    </r>
    <r>
      <rPr>
        <b/>
        <sz val="12"/>
        <rFont val="Times New Roman"/>
        <family val="1"/>
      </rPr>
      <t xml:space="preserve"> </t>
    </r>
    <r>
      <rPr>
        <sz val="12"/>
        <rFont val="Times New Roman"/>
        <family val="1"/>
      </rPr>
      <t xml:space="preserve">
В рамках работы по формированию проекта бюджета на 2021-2023 гг между чтениями были перераспределены БА на создание гериатрического центра на территории Ленинградской области на основе концессионного соглашения в объеме 106 338,8 тыс. рублей. Исполнение расходов по состоянию на 27.04.2021 составляет 25,5%.</t>
    </r>
  </si>
  <si>
    <r>
      <t>Восстановление заимствованных средств</t>
    </r>
    <r>
      <rPr>
        <sz val="12"/>
        <rFont val="Times New Roman"/>
        <family val="1"/>
      </rPr>
      <t xml:space="preserve">
В рамках работы по формированию проекта бюджета на 2021-2023 гг между чтениями были перераспределены БА на создание гериатрического центра на территории Ленинградской области на основе концессионного соглашения в объеме 106 338,8 тыс. рублей. Исполнение расходов по состоянию на 27.04.2021 составляет 30%. 
Восстановление заимствованных раннее средств для оплаты сертификатов по земельному капиталу.</t>
    </r>
  </si>
  <si>
    <r>
      <t xml:space="preserve">Внесение изменений в постановление Правительства Ленинградской области от 23.04.2020 № 234 «О предоставлении меры социальной поддержки в виде земельного капитала в Ленинградской области» (изм. от 22.04.2021 № 213) в части уменьшения сроков перечисления средств земельного капитала со 180 до 90 календарных дней.
</t>
    </r>
    <r>
      <rPr>
        <sz val="12"/>
        <rFont val="Times New Roman"/>
        <family val="1"/>
      </rPr>
      <t xml:space="preserve">
Исполнение расходов по состоянию на 27.04.2021 составляет 100%. Согласно представленным расчетам КСЗН по состоянию на 26.04.2021 необходимо оплатить 198 сертификатов на сумму 69 300,0 тыс. рублей. При этом в среднем в месяц возникает необходимость оплачивать по 50 сертификатов, исходя из этого оценочная потребность на 2021 год составляет 87 500,0 тыс. рублей. Таким образом, общая сумма дополнительной потребности 156 800,0 тыс. рублей. Уточнением ГП "Соц поддержка отдельных категорий граждан в ЛО" предусмотрено перераспределение БА в целях обеспечения земельных сертификатов на сумму 20 650,0 тыс. рублей. Таким образом, дополнительная потребность составляет 136 150,0 тыс. рублей. Часть потребности в сумме 57 400,0 тыс. рублей обеспечена за счет перераспределения с 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t>
    </r>
  </si>
  <si>
    <t xml:space="preserve">Реализация постановления Правительства Ленинградской области «Об утверждении Порядка выдачи удостоверения детям Великой Отечественной войны, проживающим в Ленинградской области». За счет перераспределения. </t>
  </si>
  <si>
    <t xml:space="preserve">Проведение работ по благоустройству территории в зоне реализации проекта по созданию природно-исторического парка Александра Невского (перенос существующей воздушной линии электропередач, технологическое присоединение к магистральным электрическим сетям) и установка бюста Александра Невского в памятных местах на территории Ленинградской области в сумме 5 930,0 тыс. руб. и 4 900,0 тыс. руб. во исполнение пунктов 6 и 7 Перечня поручений Губернатора Ленинградкой области по итогам совещания по вопросу подготовки празднования 800-летия со дня рождения князя Александра Невского (служебный документ от 9 февраля 2021 № 65-1556/2021). 
</t>
  </si>
  <si>
    <t xml:space="preserve">1. Школа на 350 учащихся и центром консультирования и диагностики на 100 человек в г. Лодейное Поле. Перераспределение с 2021 года  на 50 000,0 т. р. на 2022 г. и 50 000,0 т.р на 2023 г. обусловлено низкими темпами работ подрядной организацией.                                                                                                               2.  Школа с дошкольным отделением на 100 мест в дер. Сухое Кировского района. Перераспределение 60 000,0 т. р. с 2022 г. на 2023 г. Длительные сроки подготовки конкурсной документации для предоставления в комитет гос. заказа ЛО. Ориентировочный срок - май текущего года.    
 3.Строительство нового корпуса (блок начальных классов) МОУ "Сосновский центр образования", по адресу Ленинградская область, Приозерский район, пос. Сосново, ул. Связи, дом 13а увеличить лимит 2021 года на 14 997,7 т.р. для выноса существующего магистрального  коллектора  бытовой  канализации  за  границы  земельного участка.                                                                         
</t>
  </si>
  <si>
    <t xml:space="preserve">1. ДК Тосненский район, пос. Красный Бор, ул. Горская, д. 6 Перераспределение средств 2021 года в объеме 60 000,0 т.р. на 2022 год корректировка ПСД в форме экспертного сопровождения. Медленные темпы работ подрядной организации.                        2. КДЦ г. Приморск, улица Пушкинская аллея перераспределение средств 2021 года в объеме 230 000,0 т.р. на 2022 г. 80 000,0 т.р. и 2023 г. 150 000,0 т.р. корректировка ПСД в форме экспертного сопровождения. Медленные темпы работ подрядной организации.                                                                                                                              3. КДЦ дер. Новое Девяткино, ул. Школьная, д.6. Перераспределение средств 2021 года в объеме 174 000,0 т.р. на 2022 год, 109 000,0 т. р. и 2023 год 65 000,0 т.р. корректировка ПСД в форме экспертного сопровождения. Медленные темпы работ подрядной организации.                                                                                                          </t>
  </si>
  <si>
    <t xml:space="preserve">Спортивный зал г. Высоцк Выборгского района увеличить 2021 год, корректировка ПСД
</t>
  </si>
  <si>
    <r>
      <t>За счет перераспределения с мероприятий на компенсацию стоимости проезда и первичную медико-санитарную помощь.                                                    Для ГКУЗ Центр по профилактике и борьбе со СПИД и инфекционными заболеваниями" на оплату административного штрафа и госпошлины для лицензирования медицинской деятельности, ГКУЗ  "Ленинградский областной противотуберкулезный  диспансер" на проведение текущего ремонта  помещений для соблюдения технологического размещения, движения бактериологического материала при диагностике COVID-19 в Центральной бактериологической лаборатории Учреждения.</t>
    </r>
    <r>
      <rPr>
        <b/>
        <sz val="12"/>
        <rFont val="Times New Roman"/>
        <family val="1"/>
      </rPr>
      <t xml:space="preserve">                                                                                                            </t>
    </r>
  </si>
  <si>
    <r>
      <t xml:space="preserve">1. Общежитие на 300 мест, г. Гатчина, ул. Рощинская, д. 7. Перераспределение средств 2021 года в объеме  60 000,0 т.р. на 2022 год необходимо в связи с медленными темпами работы подрядной организации.                                                             2. ПИР +СМР центра адаптивной физической культуры Мультицентр. Перераспределение средств 2021 года в объеме 9 000,0 т.р. на 2023 год необходимо в связи с длительным прохождением конкурсных процедур.                                                                                                               </t>
    </r>
    <r>
      <rPr>
        <sz val="12"/>
        <rFont val="Times New Roman"/>
        <family val="1"/>
      </rPr>
      <t xml:space="preserve">                        
</t>
    </r>
  </si>
  <si>
    <t xml:space="preserve">В связи с отсутствием решения о целесообразности создания РСУД
</t>
  </si>
  <si>
    <t xml:space="preserve">Уменьшение бюджетных ассигнований в соответствии с распоряжением Правительства Ленинградской области от 25 мая 2021 года № 304-р  "Об ограничении (отзыве) лимитов бюджетных обязательств":
1) 21 012,7 тыс. руб. сокращение расходов на сопровождение ГИС ЖКХ в связи с выполнение работ с 01.07.2021;
2) 30 000,0 тыс. руб. в связи с отсутствием функциональных требований на развитие ИС управления активами ТЭК;
3) 2 811,8 тыс. руб. уменьшение цены контракта по сравнению с НМЦК (сопровождение ИС управления активами ТЭК);
4) 237,9 тыс. руб. экономия по результатам закупок.
</t>
  </si>
  <si>
    <t xml:space="preserve">Уменьшение бюджетных ассигнований в соответствии с распоряжением Правительства Ленинградской области от 25 мая 2021 года № 304-р "Об ограничении (отзыве) лимитов бюджетных обязательств"
Экономия по результатам закупок
</t>
  </si>
  <si>
    <r>
      <t>Уменьшение бюджетных ассигнований в связи с направлением ГУП "Леноблинвентаризация" заявки на получение субсидии на сумму 5 325,6 тыс. руб.</t>
    </r>
    <r>
      <rPr>
        <b/>
        <sz val="12"/>
        <rFont val="Times New Roman"/>
        <family val="1"/>
      </rPr>
      <t xml:space="preserve">
</t>
    </r>
  </si>
  <si>
    <t xml:space="preserve">Экономия по результатам закупок
</t>
  </si>
  <si>
    <t xml:space="preserve">Уменьшение бюджетных ассигнований в соответствии с распоряжением Правительства Ленинградской области от 25 мая 2021 года № 304-р "Об ограничении (отзыве) лимитов бюджетных обязательств"
</t>
  </si>
  <si>
    <r>
      <t xml:space="preserve">Уменьшение бюджетных ассигнований в соответствии с распоряжением Правительства Ленинградской области от 25 мая 2021 года № 304-р "Об ограничении (отзыве) лимитов бюджетных обязательств" в сумме 929,9 тыс. рублей
Уменьшение бюджетных ассигнований за счет экономия от проведения конкурсных процедур в сумме 1 773,2 тыс.рублей
</t>
    </r>
    <r>
      <rPr>
        <sz val="12"/>
        <rFont val="Times New Roman"/>
        <family val="1"/>
      </rPr>
      <t xml:space="preserve">
</t>
    </r>
  </si>
  <si>
    <t xml:space="preserve">В связи с сокращением объема расходов, предусмотренных на реализацию мероприятия на размещение информации по проблемам занятости населения в печатных средствах массовой информации (газеты, журналы). В целях обеспечения затрат работодателю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 за счет перераспределения
</t>
  </si>
  <si>
    <t xml:space="preserve">В связи с сокращением объема расходов, предусмотренных на реализацию мероприятия на организацию обеспечения проживания отдельных категорий граждан, направленных на профессиональное обучение и дополнительное профессиональное образование в другую местность, уменьшение суммы контракта. В целях обеспечения затрат работодателю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 за счет перераспределения
</t>
  </si>
  <si>
    <t xml:space="preserve">В связи со снижением начальной максимальной цены контракта
</t>
  </si>
  <si>
    <t xml:space="preserve">В связи с отсутствием заявок на сдачу оружия, боеприпасов и взрывчатых веществ.
</t>
  </si>
  <si>
    <t xml:space="preserve">В соответствии с  распоряжением Правительства Ленинградской области от 28.04.2021 № 269-р "Об увеличении бюджетных ассигнований резервного фонда Правительства Ленинградской области на 2021 год"
</t>
  </si>
  <si>
    <t xml:space="preserve">Не заключены соглашения                                                                                      </t>
  </si>
  <si>
    <t xml:space="preserve">В соответствии с  распоряжением Правительства Ленинградской области от 28.04.2021 № 269-р "Об увеличении бюджетных ассигнований резервного фонда Правительства Ленинградской области на 2021 год"                                                                                                     </t>
  </si>
  <si>
    <t xml:space="preserve">1. Поликлиника в г. Кудрово - перераспределение денежных средств 2021 года в объеме 50 000 т.р. на 2022 г.  в связи с необходимостью монтирования оборудования по готовности помещений в 2022 г.                                                                                                     2. Морг  в г. Тосно-Перераспределение средств 2021 г. в объеме 35 000 т.р. на 2022 год необходимо в связи с медленными темпами работы подрядной организации.                                          3. Амбулаторно-поликлинический комплекс  пос. Тельмана, Тосненский район. Перераспределение средств 2021 года в объеме 50 000 т.р. на 2022 год необходимо в связи с медленными темпами работы подрядной организации.                                                                4. Морг в г.Кингисепп. Перераспределение средств 2021 года в объеме 50 000 т.р. на 2022 год необходимо в связи с медленными темпами работы подрядной организации.                     5. Врачебная амбулатория на 110 пос. в смену в пос. Дубровка. В связи с медленными темпами работы подрядной организации в 2021 г. необходимо уменьшить лимит 2021  г. на 50 000,0 т.р.                                                                                                                     6. ПИР+СМР поликлиники на 380 пос. в смену в г. Выборг. Перераспределение средств 2022 года в объеме 100 000 т.р. на 2024 год необходимо в связи с длительным прохождением конкурсных процедур.                                                                                                                                                                                         </t>
  </si>
  <si>
    <t xml:space="preserve">1. Школа на 350 учащихся и центром консультирования и диагностики на 100 человек в г.  Лодейное Поле. Перераспределение 100 000,0 т. р. на 2022-2023 гг. обусловлено низкими темпами работ подрядной организацией.                                                                                  2.  Школа с дошкольным отделением на 100 мест в дер. Сухое Кировского района. Перераспределение 60 000,0 т. р. с 2022 г. на 2023 г. Длительные сроки подготовки конкурсной документации для предоставления в комитет гос. заказа ЛО. Ориентировочный срок - май текущего года.                                                                                  </t>
  </si>
  <si>
    <t xml:space="preserve">1. ФАП в дер. Ям-Тесово, Лужский  район (20 посещений в смену). Перераспределение средств 2021 года в объеме 10 000 т.р. на 2023 год необходимо в связи с длительным прохождением конкурсных процедур.                                                                                               2. ФАП дер. Яльгелево Ломоносовского района (20 посещений в смену) Перераспределение средств 2021 года в объеме 35 000 т.р. на 2022 год необходимо в связи с длительным прохождением конкурсных процедур.                                                                    3. ФАП дер. Усадище Волховского района Перераспределение средств 2022 года в объеме 20 000 т.р. на 2024 год.                                                                                                                                                                                                       </t>
  </si>
  <si>
    <t xml:space="preserve">Уменьшение средств в соответствии отбором муниципальных образований, на основании которого утверждено постановление Правительства Ленинградской области от 29.01.2021 № 58, которым распределены средства в объеме 249 973,1 тыс. рублей. </t>
  </si>
  <si>
    <t xml:space="preserve">Уменьшение средств путем перераспределения на 981 0113 68 9 01 00160 100  в 2021 г. для увеличения сумм командировок 154,0 т.р. для контроля и принятия работ на объекте «Городская усадьба Клаповской», г. Москва, ул. Гончарная, д. 14 необходим выезд работников ГКУ «УС ЛО». Планируемое количество служебных поездок – 1 командировка в месяц (период июль – декабрь), срок командировки – 2 дня (с учетом поезда).  Увеличение на оплату листков нетрудоспособности за счет работодателя – на 300,0 т.р.                                                                                                                                           </t>
  </si>
  <si>
    <t xml:space="preserve">Строительство физкультурно-оздоровительного комплекса с 25-метровым бассейном и универсальным игровым залом в д. Виллози Ломоносовского района. Перераспределение средств 2021 года в объеме 14 891,1 тыс. рублей в связи с корректировкой ПСД  на содержание ГКУ "УС ЛО" из них: 5 868,5 т.р. на увеличение ФОТ  ГКУ "УС ЛО" и 565,0 т.р. на выплаты пособий молодым специалистам, 5 679,2 т.р. на закупку и 2 778,4 т.р. на хранение резервных материалов.                                                                                                  </t>
  </si>
  <si>
    <r>
      <rPr>
        <sz val="12"/>
        <rFont val="Times New Roman"/>
        <family val="1"/>
      </rPr>
      <t>Для финасового обеспечения</t>
    </r>
    <r>
      <rPr>
        <sz val="12"/>
        <rFont val="Times New Roman"/>
        <family val="1"/>
      </rPr>
      <t xml:space="preserve"> ГКУЗ "Центр крови Ленинградской области"  оплаты коммунальных услуг в связи с ростом тарифов,  ГКУЗ МИАЦ - на оплату аренды помещений в связи увеличением арендной платы, ГКУЗ Центр по профилактике и борьбе со СПИД и инфекционными заболеваниями" на оплату административного штрафа и госпошлины для лицензирования медицинской деятельности, ГКУЗ  "Ленинградский областной противотуберкулезный  диспансер" на проведение текущего ремонта  помещений для соблюдения технологического размещения, движения бактериологического материала при диагностике COVID-19 в Центральной бактериологической лаборатории Учреждения, на именную стипендию Губернатора Ленинградской области для студентов-инвалидов и для одаренных детей-сирот и детей, на социальную поддержку детей-сирот и детей.         </t>
    </r>
    <r>
      <rPr>
        <b/>
        <sz val="12"/>
        <rFont val="Times New Roman"/>
        <family val="1"/>
      </rPr>
      <t xml:space="preserve">                                                                                           </t>
    </r>
  </si>
  <si>
    <r>
      <rPr>
        <sz val="12"/>
        <rFont val="Times New Roman"/>
        <family val="1"/>
      </rPr>
      <t xml:space="preserve">Для финасового обеспечения для ГКУЗ "Центр крови Ленинградской области" на оплату коммунальных услуг в связи с ростом тарифов; ГКУЗ МИАЦ - на оплату аренды помещений в связи с ростом тарифов.                                                            </t>
    </r>
    <r>
      <rPr>
        <b/>
        <sz val="12"/>
        <rFont val="Times New Roman"/>
        <family val="1"/>
      </rPr>
      <t xml:space="preserve"> </t>
    </r>
  </si>
  <si>
    <r>
      <rPr>
        <sz val="12"/>
        <rFont val="Times New Roman"/>
        <family val="1"/>
      </rPr>
      <t>Для финасового обеспечения</t>
    </r>
    <r>
      <rPr>
        <b/>
        <sz val="12"/>
        <rFont val="Times New Roman"/>
        <family val="1"/>
      </rPr>
      <t xml:space="preserve"> </t>
    </r>
    <r>
      <rPr>
        <sz val="12"/>
        <rFont val="Times New Roman"/>
        <family val="1"/>
      </rPr>
      <t xml:space="preserve">для ГКУЗ "Центр крови Ленинградской области" на оплату коммунальных услуг в связи с ростом тарифов; ГКУЗ МИАЦ - на оплату аренды помещений в связи с ростом тарифов.   </t>
    </r>
    <r>
      <rPr>
        <b/>
        <sz val="12"/>
        <rFont val="Times New Roman"/>
        <family val="1"/>
      </rPr>
      <t xml:space="preserve">                                                                       </t>
    </r>
  </si>
  <si>
    <t xml:space="preserve">Для финасового обеспечения выплат  лицам, удостоенным почетного звания "Почетный работник здравоохранения Ленинградской области" в соответсвии с областным законом от 15.03.2021 № 22-оз.                                                             </t>
  </si>
  <si>
    <t xml:space="preserve">По фактической потребности в почтовых и банковских услугах. Уменьшение бюджетных ассигнований в соответствии с распоряжением Правительства Ленинградской области от 25 мая 2021 года № 304-р  "Об ограничении (отзыве) лимитов бюджетных обязательств"
</t>
  </si>
  <si>
    <t>По фактической потребности, необходимой для реализации мероприятия. Предлагается уменьшить БА с мероприятий: социальная интеграции в общество совершеннолетних дееспособных граждан, страдающих психическими расстройствами, в отношении которых принято решение о выписке из государственных стационарных учреждений социального обслуживания Ленинградской области психоневрологического профиля, и имеющих рекомендации к самостоятельному проживанию; профилактика социального сиротства – оказание социальной поддержки несовершеннолетним родителям, молодым родителям, профилактика отказа от новорожденных; организация предоставления услуг реабилитации детей-инвалидов на основе иппотерапии; внедрение и поддержание технологии социального обслуживания по оказанию экстренной помощи на дому пожилым людям и инвалидам "Тревожная кнопка" в муниципальных образованиях. Из них в целях исполнения распоряжения Правительства Ленинградской области от 25.05.2021 №304-р "Об ограничении (отзыве) лимитов бюджетных обязательств" -13 950,9 тыс. рублей. -2 642,8 тыс. рублей перераспределение на комитет общего профессионального образования Ленинградской области в связи с изменением механизма финансирования мероприятия по  социальной интеграции в общество совершеннолетних дееспособных граждан, страдающих психическими расстройствами, в отношении которых принято решение о выписке из государственных стационарных учреждений социального обслуживания Ленинградской области психоневрологического профиля, и имеющих рекомендации к самостоятельному проживанию</t>
  </si>
  <si>
    <t xml:space="preserve">Уменьшение бюджетных ассигнований в соответствии с распоряжением Правительства Ленинградской области от 25 мая 2021 года № 304-р  "Об ограничении (отзыве) лимитов бюджетных обязательств"
</t>
  </si>
  <si>
    <t xml:space="preserve">В целях реализации постановления Правительства Ленинградской области «Об утверждении Порядка выдачи удостоверения
детям Великой Отечественной войны, проживающим в Ленинградской области». </t>
  </si>
  <si>
    <t xml:space="preserve">Экономия по результатам завершения конкурсных процедур. Уменьшение бюджетных ассигнований в соответствии с распоряжением Правительства Ленинградской области от 25 мая 2021 года № 304-р  "Об ограничении (отзыве) лимитов бюджетных обязательств" </t>
  </si>
  <si>
    <t>Экономия по результатам завершения конкурсных процедур. Уменьшение бюджетных ассигнований в соответствии с распоряжением Правительства Ленинградской области от 25 мая 2021 года № 304-р  "Об ограничении (отзыве) лимитов бюджетных обязательств"</t>
  </si>
  <si>
    <t xml:space="preserve">1. Общежитие на 300 мест, г. Гатчина, ул. Рощинская, д. 7. Перераспределение средств 2021 года в объеме 60 000 т.р. на 2022 год необходимо в связи с медленными темпами работы подрядной организации.                                                                                                                       2. ПИР +СМР центра адаптивной физической культуры Мультицентр. Перераспределение средств 2021 года в объеме 9 000 т.р. на 2023 год необходимо в связи с длительным прохождением конкурсных процедур.                                                                                                                        </t>
  </si>
  <si>
    <t xml:space="preserve">1. ДК Тосненский район, пос. Красный Бор, ул. Горская, д. 6 Перераспределение средств 2021 года в объеме 60 000,0 т.р. на 2022 год корректировка ПСД в форме экспертного сопровождения. Медленные темпы работ подрядной организации.                         2. КДЦ г. Приморск, улица Пушкинская аллея перераспределение средств 2021 года в объеме 230 000,0 т.р. на 2022 г. Корректировка ПСД в форме экспертного сопровождения. Медленные темпы работ подрядной организации.                                                                                                                                       3. КДЦ дер. Новое Девяткино, ул. Школьная, д.6. Перераспределение средств 2021 года в объеме 174 000,0 т.р. на 2022 г. Корректировка ПСД в форме экспертного сопровождения. Медленные темпы работ подрядной организации.                                                                                            </t>
  </si>
  <si>
    <t>1. ФОК г. Всеволожск, линия 4-я. Перераспределение средств 2021 года в объеме 30 000,0 т.р. на 2022 г. Низкие темпы производства работ подрядной организацией ООО «Теплосфера». Отставание от графика производства работ.                                   2.Тренировочная площадки пос. Рощино, ул. Советская, д. 20. Перераспределение средств 2021 года в объеме 150 000,0 т.р. на 2023 г. Низкие темпы производства работ подрядной организацией. Отставание от графика производства работ.                                                                                                                                                     3. Стадиона "Спартак" г. Гатчина, пр.25 Октября, д.10 Перераспределение средств 2021 года в объеме 30 000,0 т.р. на 2022 г. Низкие темпы производства работ подрядной организацией. Отставание от графика производства работ</t>
  </si>
  <si>
    <t xml:space="preserve">1. ДК  с. Паша, ул. Советская. Перераспределение средств 2021 года в объеме              32 262,18 т.р. на 2022 год необходимо в связи с корректировкой ПСД.                                                             2. ДК в пос. Терпилицы Волосовского района. Перераспределение средств 2021 года в сумме 47 737,82т.р. на 2022 г. необходимо в связи с корректировкой ПСД. </t>
  </si>
  <si>
    <t xml:space="preserve">1. Детский сад на 2 группы (35 детей), пос. Заборье Бокситогорского района. Перераспределение объема финансирования в сумме 100 000,0 т.р. на 2023 г. обусловлено низкими темпами работ подрядной организацией.                                                         2. Детский сад на 200 мест Тосненский район, пос. Тельмана. Перераспределение объема финансирования с 2021 года на 2023 гг. в сумме  100 000,0 т.р. обусловлено тем, что подрядчик только приступает к выполнению работ по МК. Причина - долгие сроки получения положительного заключения экспертизы по проектно-сметной документации в рамках экспертного сопровождения.                                                                                                               3. Детский сад на 240 мест с бассейном в г.Сосновый Бор. Необходимо перераспределение средств для оплаты по условиям договора технологического присоединения с АО "ЛОЭСК" - 17 372 тыс. руб. (в т.ч. ОБ - 14 767 тыс. руб.). Данные средства перераспределяются с 2022 г. на 2021 г.                                                                               4.Нераспределенные средства на детские сады 2021 года всего 123 997,7 т.р., из которых  52 232,441 т.р. направляется на приобретение здания дошкольного образовательного учреждения в Тосненском МР ;   56 767,559 т.р. направляются в бюджет ЛО 2021, в том числе 56 400,0 тыс. руб.  в соответствии с распоряжения Правительства Ленинградской области "Об увеличении бюджетных ассигнований резервного фонда Правительства Ленинградской области на 2021 год" и 367,559 тыс. руб. экономия; 14 997,7 тыс. руб. перераспределяется на строительство нового корпуса (блок начальных классов) МОУ "Сосновский центр образования", по адресу Ленинградская область, Приозерский район, пос. Сосново, ул. Связи, дом 13а 
</t>
  </si>
  <si>
    <t xml:space="preserve">В связи с изменением срока исполнения государственного контракта от 7 апреля 2020 года № 6-2020 на оказание услуг по организации отдыха и оздоровления детей в загородном стационарном оздоровительном лагере, расположенном на Черноморском побережье Российской Федерации в части увеличения срока исполнения указанного государственного контракта до 31 декабря 2021 года (Основание: распоряжение Правительства Ленинградской области от 1 декабря 2020 года № 890-р). Уменьшение бюджетных ассигнований в соответствии с распоряжением Правительства Ленинградской области от 25 мая 2021 года № 304-р  "Об ограничении (отзыве) лимитов бюджетных обязательств"
</t>
  </si>
  <si>
    <t>В связи с востребованностью меры поддержки негосударственных деских садов. Из расчета 11 тыс. руб. на 1 ребенка в месяц исходя из фактической численности детей в мае 2021 (2846 чел)</t>
  </si>
  <si>
    <t xml:space="preserve">1. Поликлиника в г. Кудрово - перераспределение денежных средств с 2021 года в объеме 50 000,0 т. р. на 2022 г. в связи с необходимостью монтирования оборудования по готовности помещений в 2022 г.                                                                                       2. Морг  в г. Тосно - перераспределение средств с 2021 г. в объеме 35 000,0 т. р. на 2022 год и 55 000,0 т. р. на 2023 год необходимо в связи с медленными темпами работы подрядной организации и корректировкой ПСД.                                                                                                             3. Амбулаторно-поликлинический комплекс  пос. Тельмана, Тосненский район. Перераспределение средств с 2021 года в объеме 50 000,0 т. р. на 2022 год необходимо в связи с медленными темпами работы подрядной организации.
4. Морг в г. Кингисепп. Перераспределение средств 2021 года в объеме 50 000,0 т. р. на 2022 год необходимо в связи с медленными темпами работы подрядной организации.                                                                                                                                 5. Врачебная амбулатория на 110 пос. в смену в пос. Дубровка. Перераспределение средств 2021 года на 25 000,0 т. р. на 2023 год необходимо в связи с медленными темпами работы подрядной организации.                                                                                        </t>
  </si>
  <si>
    <r>
      <t xml:space="preserve">1. Детский сад на 2 группы (35 детей), пос. Заборье Бокситогорского района. Перераспределение объема финансирования в сумме 100 000,0 т.р. с 2021 г. на 2023 г. обусловлено низкими темпами работ подрядной организацией.                                                      2. Детский сад на 200 мест Тосненский район, пос. Тельмана. Перераспределение объема финансирования 100 000,0 т.р. с 2021 г. на 2023 г. обусловлено тем, что подрядчик только приступает к выполнению работ по МК. Причина - долгие сроки получения положительного заключения экспертизы по проектно-сметной документации в рамках экспертного сопровождения.                                                                                                                           3. Детский сад на 240 мест с бассейном в г. Сосновый Бор. Необходимо перераспределение средств для оплаты по условиям договора технологического присоединения с АО "ЛОЭСК" - 17 372,0 т. р. (в т.ч. ОБ - 14 767,0 т.р.). Данные средства перераспределяются с 2022 г. на 2021 г.  </t>
    </r>
    <r>
      <rPr>
        <b/>
        <sz val="12"/>
        <rFont val="Times New Roman"/>
        <family val="1"/>
      </rPr>
      <t xml:space="preserve">                                                                                                          </t>
    </r>
    <r>
      <rPr>
        <sz val="12"/>
        <rFont val="Times New Roman"/>
        <family val="1"/>
      </rPr>
      <t xml:space="preserve">4. Детский сад в п. Усть-Луга, Кингисеппский район. Ввод объекта ожидается до 01.07.2021. Увеличение финансирования в сумме 38407,0 тыс. руб. обусловлено увеличением сметной стоимости по итогам корректировки ПСД (23 %, из них 8 % уже было предусмотрено).                                                                                                                              </t>
    </r>
  </si>
  <si>
    <t>Строительство автомобильных дорог общего пользования регионального и межмуниципального значения
 1). Увелич.  в 2021г. на  112 868,9 тыс. руб., из них: 1) "Строит-во подъезда к г. Всеволожск" на 55 800,0 тыс. руб. на выкуп зем. уч-ков  при строит-ве объекта; 2).  "Строит-во мост. перех. ч/р Волхов на подъезде к г.Кириши"  на  10 568,9 тыс. руб. на осущ. авт. надз., инж. сопров. на объекте в связи с уточ. плана года; 3) "Строит-во парковки легк. и пассажир. трансп. у мемориала "Разорв. кольцо" во Всев. р-не" на уч-ке км 38-км 40 а/д "СПб-Морье" на 46 500,0 тыс. руб., из них: 39 000,0 тыс. руб.  на пров. конк. проц. на вып. СМР и работ по сопровож. объекта, 7 500,0 тыс. руб. на разраб. проект. докум.; 2). Уменьш. расх. в 2021г. на сумму 17 655,3 тыс. руб., из них: на 10 155,3 тыс. руб. по объекту "строит-во а/д нового выхода из СПб от КАД в обход нас. пунктов Мурино и Нов. Девяткино с вых. на сущ. а/д "СПб-Матокса""  в связи с уточ. плана года по выкупу зем. уч-ков, на   7 500,0 тыс. руб. в связи с уточ. плана года объектов ПИР будущ. лет. 1). Увелич.  в 2022г. на  31 424,9 тыс. руб., в т.ч.: увелич. на  23 000,0 тыс. руб. на заверш. СМР и работ по сопровож. объекта  "строит-во парковки легк. и пассажир. трансп. у мемориала "Разорв. кольцо" во Всев. р-не" на уч-ке км 38-км 40 а/д "СПб-Морье"; увелич. на сумму 8 424,9 тыс. руб. на осущ. авт. надз., инж. сопров. на объекте в связи с уточ. плана года по объекту "стр-во мост.перех. ч/р Волхов на подъезде к г.Кириши в Кир.р-не ЛО";  2). уменьш.  расх. в 2022г. на 17 000,0  тыс. руб. в связи с уточ. адр. программы объектов строит-ва ПИР будущ. лет.</t>
  </si>
  <si>
    <t xml:space="preserve">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(для финансирования непредвиденных работ по кап. ремонту МО  Самойловское Бокситогорский МР (Котел)-27,3 млн. руб. и МО Суховское Кировский МР (ТС)-4,5 млн. руб.)
</t>
  </si>
  <si>
    <t xml:space="preserve">Развитие информационных систем на общественном транспорте В связи с проведённой проверкой УФСБ необходимо выделить дополнительные ассигнования на проведение внеплановой закупки на оказание услуг по защите информации в государственной информационной системе «Автоматизированная система оплаты проезда Ленинградской области»
</t>
  </si>
  <si>
    <t>Обеспечение деятельности (услуги, работы) государственных учреждений (оплата налогов)</t>
  </si>
  <si>
    <t>Обеспечение деятельности (услуги, работы) государственных учреждений на налоги (оплата налогов)</t>
  </si>
  <si>
    <t>Государственное казенное учреждение Ленинградской области "Государственный экспертный институт регионального законодательства"</t>
  </si>
  <si>
    <t>Управление Ленинградской области по государственному техническому надзору и контролю</t>
  </si>
  <si>
    <t>Комитет финансовЛенинградской области</t>
  </si>
  <si>
    <r>
      <rPr>
        <sz val="12"/>
        <rFont val="Times New Roman"/>
        <family val="1"/>
      </rPr>
      <t>Выделение дополнительных средств на субсидию на поддержку равзития общественной инфраструктуры муниципального значения Бокситогорскому МР</t>
    </r>
    <r>
      <rPr>
        <sz val="12"/>
        <color indexed="63"/>
        <rFont val="Times New Roman"/>
        <family val="1"/>
      </rPr>
      <t xml:space="preserve">
</t>
    </r>
  </si>
  <si>
    <t>985 1403 6630474840 500</t>
  </si>
  <si>
    <t>В связи с ходатайством Бокситогорского МР ЛО на основании обращения о перераспределении средств с ГБУЗ ЛО Бокситогорская межрайонная больница (приобретение автомобиля в фельдшерско-акушерский пункт Бокситогорского района) на субсидию на поддержку развития общественной инфраструктуры муниципального значения</t>
  </si>
  <si>
    <t>986 0902 51 4 05 13770  600</t>
  </si>
  <si>
    <t xml:space="preserve">Капитальный ремонт здания ДК г. Сланцы, микрорайон Лучки, в т.ч. ПИР Перераспределение денежных средств 2021 года в объеме 30 000 т.р. на 2023 год необходимо в связи с длительным прохождением конкурсных процедур                </t>
  </si>
  <si>
    <r>
      <t xml:space="preserve">Экономия в 2021 году, в т.ч. 6503,6 т.р. уменьшение бюджетных ассигнований в соответствии с распоряжением Правительства Ленинградской области от 25 мая 2021 года № 304-р  "Об ограничении (отзыве) лимитов бюджетных обязательств"                                                                                                                                                                                                                                          </t>
    </r>
    <r>
      <rPr>
        <b/>
        <sz val="12"/>
        <rFont val="Times New Roman"/>
        <family val="1"/>
      </rPr>
      <t xml:space="preserve">                                                                                                                        </t>
    </r>
  </si>
  <si>
    <t>Создание на территории Ленинградской области туристской инфраструктуры</t>
  </si>
  <si>
    <t>Субсидии на реализацию мероприятий по созданию и развитию инфраструктуры активных видов туризма (вело 47)</t>
  </si>
  <si>
    <t>962 0503 49 2 01 74950 500</t>
  </si>
  <si>
    <t>Обеспечение мерами социальной поддержки  в связи с профессиональной деятельностью. Выплатой будет обеспечен 1 молодой специалист</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</si>
</sst>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_ ;\-#,##0.0\ "/>
    <numFmt numFmtId="180" formatCode="_-* #,##0.0_р_._-;\-* #,##0.0_р_._-;_-* &quot;-&quot;?_р_._-;_-@_-"/>
    <numFmt numFmtId="181" formatCode="0.00000"/>
    <numFmt numFmtId="182" formatCode="#,##0.000"/>
    <numFmt numFmtId="183" formatCode="_-* #,##0.0_р_._-;\-* #,##0.0_р_._-;_-* &quot;-&quot;??_р_._-;_-@_-"/>
    <numFmt numFmtId="184" formatCode="#,##0.00000"/>
    <numFmt numFmtId="185" formatCode="#,##0.00_р_."/>
    <numFmt numFmtId="186" formatCode="#,##0.0_р_."/>
    <numFmt numFmtId="187" formatCode="#,##0.0000"/>
    <numFmt numFmtId="188" formatCode="#,##0.0_ ;[Red]\-#,##0.0\ "/>
    <numFmt numFmtId="189" formatCode="#,##0.00_ ;[Red]\-#,##0.00\ "/>
    <numFmt numFmtId="190" formatCode="#,##0.0\ _₽"/>
    <numFmt numFmtId="191" formatCode="#,##0.00\ &quot;₽&quot;"/>
    <numFmt numFmtId="192" formatCode="0.0000"/>
    <numFmt numFmtId="193" formatCode="0.000"/>
  </numFmts>
  <fonts count="54">
    <font>
      <sz val="10"/>
      <name val="Arial"/>
      <family val="0"/>
    </font>
    <font>
      <u val="single"/>
      <sz val="10"/>
      <color indexed="12"/>
      <name val="Arial"/>
      <family val="2"/>
    </font>
    <font>
      <u val="single"/>
      <sz val="10"/>
      <color indexed="36"/>
      <name val="Arial"/>
      <family val="2"/>
    </font>
    <font>
      <sz val="10"/>
      <name val="Arial Cyr"/>
      <family val="0"/>
    </font>
    <font>
      <sz val="8"/>
      <name val="Arial Cyr"/>
      <family val="0"/>
    </font>
    <font>
      <b/>
      <sz val="12"/>
      <name val="Times New Roman"/>
      <family val="1"/>
    </font>
    <font>
      <sz val="12"/>
      <name val="Times New Roman"/>
      <family val="1"/>
    </font>
    <font>
      <b/>
      <sz val="12"/>
      <color indexed="8"/>
      <name val="Times New Roman"/>
      <family val="1"/>
    </font>
    <font>
      <sz val="12"/>
      <color indexed="63"/>
      <name val="Times New Roman"/>
      <family val="1"/>
    </font>
    <font>
      <sz val="12"/>
      <color indexed="8"/>
      <name val="Times New Roman"/>
      <family val="1"/>
    </font>
    <font>
      <i/>
      <sz val="12"/>
      <name val="Times New Roman"/>
      <family val="1"/>
    </font>
    <font>
      <b/>
      <sz val="10"/>
      <name val="Arial"/>
      <family val="2"/>
    </font>
    <font>
      <sz val="12"/>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4"/>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4"/>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386">
    <xf numFmtId="0" fontId="0" fillId="0" borderId="0" xfId="0" applyAlignment="1">
      <alignment/>
    </xf>
    <xf numFmtId="0" fontId="5" fillId="0" borderId="0" xfId="63" applyFont="1">
      <alignment/>
      <protection/>
    </xf>
    <xf numFmtId="0" fontId="5" fillId="0" borderId="0" xfId="63" applyFont="1" applyAlignment="1">
      <alignment horizontal="center"/>
      <protection/>
    </xf>
    <xf numFmtId="0" fontId="6" fillId="0" borderId="0" xfId="63" applyFont="1">
      <alignment/>
      <protection/>
    </xf>
    <xf numFmtId="172" fontId="5" fillId="0" borderId="10" xfId="63" applyNumberFormat="1" applyFont="1" applyBorder="1" applyAlignment="1">
      <alignment horizontal="center" vertical="top" wrapText="1"/>
      <protection/>
    </xf>
    <xf numFmtId="172" fontId="6" fillId="0" borderId="0" xfId="63" applyNumberFormat="1" applyFont="1">
      <alignment/>
      <protection/>
    </xf>
    <xf numFmtId="0" fontId="6" fillId="0" borderId="0" xfId="0" applyFont="1" applyAlignment="1">
      <alignment horizontal="left" vertical="top"/>
    </xf>
    <xf numFmtId="172" fontId="5" fillId="0" borderId="0" xfId="63" applyNumberFormat="1" applyFont="1" applyAlignment="1">
      <alignment horizontal="center"/>
      <protection/>
    </xf>
    <xf numFmtId="4" fontId="5" fillId="0" borderId="0" xfId="63" applyNumberFormat="1" applyFont="1">
      <alignment/>
      <protection/>
    </xf>
    <xf numFmtId="0" fontId="5" fillId="0" borderId="0" xfId="63" applyFont="1" applyAlignment="1">
      <alignment horizontal="center" vertical="top"/>
      <protection/>
    </xf>
    <xf numFmtId="172" fontId="6" fillId="0" borderId="0" xfId="63" applyNumberFormat="1" applyFont="1" applyAlignment="1">
      <alignment horizontal="center"/>
      <protection/>
    </xf>
    <xf numFmtId="0" fontId="6" fillId="0" borderId="0" xfId="63" applyFont="1" applyBorder="1">
      <alignment/>
      <protection/>
    </xf>
    <xf numFmtId="0" fontId="6" fillId="0" borderId="0" xfId="63" applyFont="1" applyAlignment="1">
      <alignment horizontal="left" vertical="top"/>
      <protection/>
    </xf>
    <xf numFmtId="0" fontId="6" fillId="33" borderId="10" xfId="63" applyFont="1" applyFill="1" applyBorder="1" applyAlignment="1">
      <alignment horizontal="center" vertical="top" wrapText="1"/>
      <protection/>
    </xf>
    <xf numFmtId="0" fontId="6" fillId="33" borderId="10" xfId="63" applyFont="1" applyFill="1" applyBorder="1" applyAlignment="1">
      <alignment horizontal="center"/>
      <protection/>
    </xf>
    <xf numFmtId="4" fontId="5" fillId="34" borderId="10" xfId="63" applyNumberFormat="1" applyFont="1" applyFill="1" applyBorder="1" applyAlignment="1">
      <alignment horizontal="center" vertical="top"/>
      <protection/>
    </xf>
    <xf numFmtId="4" fontId="5" fillId="34" borderId="10" xfId="63" applyNumberFormat="1" applyFont="1" applyFill="1" applyBorder="1" applyAlignment="1">
      <alignment horizontal="left" vertical="top" wrapText="1"/>
      <protection/>
    </xf>
    <xf numFmtId="172" fontId="5" fillId="34" borderId="10" xfId="63" applyNumberFormat="1" applyFont="1" applyFill="1" applyBorder="1" applyAlignment="1">
      <alignment horizontal="center" vertical="top" wrapText="1"/>
      <protection/>
    </xf>
    <xf numFmtId="0" fontId="5" fillId="0" borderId="0" xfId="63" applyFont="1" applyAlignment="1">
      <alignment horizontal="left" vertical="top"/>
      <protection/>
    </xf>
    <xf numFmtId="172" fontId="5" fillId="34" borderId="10" xfId="0" applyNumberFormat="1" applyFont="1" applyFill="1" applyBorder="1" applyAlignment="1">
      <alignment horizontal="left" vertical="top" wrapText="1"/>
    </xf>
    <xf numFmtId="0" fontId="6" fillId="33" borderId="10" xfId="0" applyNumberFormat="1" applyFont="1" applyFill="1" applyBorder="1" applyAlignment="1">
      <alignment horizontal="center" vertical="top" wrapText="1"/>
    </xf>
    <xf numFmtId="0" fontId="6" fillId="33" borderId="10" xfId="0" applyNumberFormat="1" applyFont="1" applyFill="1" applyBorder="1" applyAlignment="1">
      <alignment horizontal="center" vertical="top"/>
    </xf>
    <xf numFmtId="0" fontId="6" fillId="33" borderId="0" xfId="0" applyNumberFormat="1" applyFont="1" applyFill="1" applyAlignment="1">
      <alignment/>
    </xf>
    <xf numFmtId="0" fontId="5" fillId="33" borderId="0" xfId="63" applyFont="1" applyFill="1" applyAlignment="1">
      <alignment horizontal="center" vertical="top"/>
      <protection/>
    </xf>
    <xf numFmtId="0" fontId="6" fillId="33" borderId="0" xfId="63" applyFont="1" applyFill="1" applyAlignment="1">
      <alignment horizontal="left" vertical="top"/>
      <protection/>
    </xf>
    <xf numFmtId="0" fontId="6" fillId="33" borderId="0" xfId="63" applyFont="1" applyFill="1" applyAlignment="1">
      <alignment horizontal="center" vertical="top"/>
      <protection/>
    </xf>
    <xf numFmtId="0" fontId="5" fillId="34" borderId="10" xfId="0" applyFont="1" applyFill="1" applyBorder="1" applyAlignment="1">
      <alignment horizontal="center" vertical="top"/>
    </xf>
    <xf numFmtId="0" fontId="5" fillId="34" borderId="10" xfId="0" applyFont="1" applyFill="1" applyBorder="1" applyAlignment="1">
      <alignment horizontal="left" vertical="top" wrapText="1"/>
    </xf>
    <xf numFmtId="0" fontId="5" fillId="34" borderId="10" xfId="0" applyFont="1" applyFill="1" applyBorder="1" applyAlignment="1">
      <alignment horizontal="center" vertical="top" wrapText="1"/>
    </xf>
    <xf numFmtId="172" fontId="5" fillId="34" borderId="10" xfId="0" applyNumberFormat="1" applyFont="1" applyFill="1" applyBorder="1" applyAlignment="1">
      <alignment horizontal="center" vertical="top" wrapText="1"/>
    </xf>
    <xf numFmtId="0" fontId="5" fillId="0" borderId="10" xfId="63" applyNumberFormat="1" applyFont="1" applyBorder="1" applyAlignment="1">
      <alignment horizontal="center" vertical="top"/>
      <protection/>
    </xf>
    <xf numFmtId="0" fontId="6" fillId="33" borderId="10" xfId="63" applyFont="1" applyFill="1" applyBorder="1" applyAlignment="1">
      <alignment horizontal="center" vertical="top"/>
      <protection/>
    </xf>
    <xf numFmtId="49" fontId="8" fillId="0" borderId="10" xfId="0" applyNumberFormat="1" applyFont="1" applyFill="1" applyBorder="1" applyAlignment="1">
      <alignment horizontal="left" vertical="top" wrapText="1"/>
    </xf>
    <xf numFmtId="49" fontId="6" fillId="33"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6" fillId="0" borderId="0" xfId="0" applyFont="1" applyFill="1" applyAlignment="1">
      <alignment/>
    </xf>
    <xf numFmtId="3" fontId="6" fillId="33" borderId="10" xfId="0" applyNumberFormat="1" applyFont="1" applyFill="1" applyBorder="1" applyAlignment="1">
      <alignment horizontal="left" vertical="top" wrapText="1"/>
    </xf>
    <xf numFmtId="4" fontId="5" fillId="0" borderId="10" xfId="63" applyNumberFormat="1" applyFont="1" applyFill="1" applyBorder="1" applyAlignment="1">
      <alignment horizontal="center" vertical="top"/>
      <protection/>
    </xf>
    <xf numFmtId="4" fontId="5" fillId="0" borderId="0" xfId="63" applyNumberFormat="1" applyFont="1" applyFill="1">
      <alignment/>
      <protection/>
    </xf>
    <xf numFmtId="0" fontId="6" fillId="0" borderId="10" xfId="63" applyFont="1" applyBorder="1" applyAlignment="1">
      <alignment horizontal="center" vertical="top"/>
      <protection/>
    </xf>
    <xf numFmtId="0" fontId="5" fillId="0" borderId="10" xfId="63" applyFont="1" applyBorder="1" applyAlignment="1">
      <alignment horizontal="center" vertical="top"/>
      <protection/>
    </xf>
    <xf numFmtId="172" fontId="6" fillId="0" borderId="10" xfId="63" applyNumberFormat="1" applyFont="1" applyBorder="1" applyAlignment="1">
      <alignment horizontal="center" vertical="top"/>
      <protection/>
    </xf>
    <xf numFmtId="0" fontId="6" fillId="33" borderId="10" xfId="63" applyFont="1" applyFill="1" applyBorder="1" applyAlignment="1">
      <alignment horizontal="left" vertical="top"/>
      <protection/>
    </xf>
    <xf numFmtId="0" fontId="6" fillId="0" borderId="0" xfId="55" applyFont="1" applyAlignment="1">
      <alignment horizontal="left" vertical="top"/>
      <protection/>
    </xf>
    <xf numFmtId="49" fontId="6" fillId="0" borderId="10" xfId="63" applyNumberFormat="1" applyFont="1" applyFill="1" applyBorder="1" applyAlignment="1">
      <alignment horizontal="center" vertical="top"/>
      <protection/>
    </xf>
    <xf numFmtId="49" fontId="6" fillId="33" borderId="10" xfId="63" applyNumberFormat="1" applyFont="1" applyFill="1" applyBorder="1" applyAlignment="1">
      <alignment horizontal="center" vertical="top" wrapText="1"/>
      <protection/>
    </xf>
    <xf numFmtId="0" fontId="6" fillId="0" borderId="10" xfId="0" applyFont="1" applyBorder="1" applyAlignment="1">
      <alignment horizontal="left" vertical="top" wrapText="1"/>
    </xf>
    <xf numFmtId="49" fontId="6" fillId="0" borderId="10" xfId="0" applyNumberFormat="1" applyFont="1" applyBorder="1" applyAlignment="1" applyProtection="1">
      <alignment horizontal="left" vertical="center" wrapText="1"/>
      <protection/>
    </xf>
    <xf numFmtId="49" fontId="6" fillId="33" borderId="10" xfId="0" applyNumberFormat="1" applyFont="1" applyFill="1" applyBorder="1" applyAlignment="1">
      <alignment horizontal="center" vertical="center" wrapText="1"/>
    </xf>
    <xf numFmtId="172" fontId="6" fillId="0" borderId="10" xfId="63" applyNumberFormat="1" applyFont="1" applyBorder="1" applyAlignment="1">
      <alignment horizontal="left" vertical="top" wrapText="1"/>
      <protection/>
    </xf>
    <xf numFmtId="0" fontId="9" fillId="0" borderId="10" xfId="0" applyFont="1" applyBorder="1" applyAlignment="1">
      <alignment horizontal="left" vertical="top" wrapText="1"/>
    </xf>
    <xf numFmtId="0" fontId="5" fillId="0" borderId="10" xfId="63" applyNumberFormat="1" applyFont="1" applyFill="1" applyBorder="1" applyAlignment="1">
      <alignment horizontal="center" vertical="top"/>
      <protection/>
    </xf>
    <xf numFmtId="49" fontId="6" fillId="0" borderId="10" xfId="63" applyNumberFormat="1" applyFont="1" applyFill="1" applyBorder="1" applyAlignment="1">
      <alignment horizontal="center" vertical="center"/>
      <protection/>
    </xf>
    <xf numFmtId="172" fontId="6" fillId="0" borderId="10" xfId="63" applyNumberFormat="1" applyFont="1" applyFill="1" applyBorder="1" applyAlignment="1">
      <alignment horizontal="center" vertical="center" wrapText="1"/>
      <protection/>
    </xf>
    <xf numFmtId="172" fontId="6" fillId="0" borderId="10" xfId="63" applyNumberFormat="1" applyFont="1" applyFill="1" applyBorder="1" applyAlignment="1">
      <alignment horizontal="left" vertical="top" wrapText="1"/>
      <protection/>
    </xf>
    <xf numFmtId="0" fontId="6" fillId="0" borderId="0" xfId="63" applyFont="1" applyFill="1">
      <alignment/>
      <protection/>
    </xf>
    <xf numFmtId="0" fontId="5" fillId="0" borderId="10" xfId="63" applyFont="1" applyFill="1" applyBorder="1" applyAlignment="1">
      <alignment horizontal="center" vertical="top"/>
      <protection/>
    </xf>
    <xf numFmtId="0" fontId="6" fillId="0" borderId="10" xfId="0" applyFont="1" applyFill="1" applyBorder="1" applyAlignment="1">
      <alignment horizontal="left" vertical="top" wrapText="1"/>
    </xf>
    <xf numFmtId="49" fontId="8" fillId="0" borderId="10" xfId="55" applyNumberFormat="1" applyFont="1" applyFill="1" applyBorder="1" applyAlignment="1">
      <alignment horizontal="left" vertical="top" wrapText="1"/>
      <protection/>
    </xf>
    <xf numFmtId="0" fontId="6" fillId="0" borderId="10" xfId="0" applyNumberFormat="1" applyFont="1" applyFill="1" applyBorder="1" applyAlignment="1">
      <alignment horizontal="left" vertical="top" wrapText="1"/>
    </xf>
    <xf numFmtId="0" fontId="6" fillId="33" borderId="10" xfId="63" applyFont="1" applyFill="1" applyBorder="1" applyAlignment="1">
      <alignment horizontal="center" vertical="top" wrapText="1"/>
      <protection/>
    </xf>
    <xf numFmtId="0" fontId="6" fillId="33" borderId="10" xfId="63" applyFont="1" applyFill="1" applyBorder="1" applyAlignment="1">
      <alignment horizontal="center"/>
      <protection/>
    </xf>
    <xf numFmtId="4" fontId="5" fillId="34" borderId="10" xfId="63" applyNumberFormat="1" applyFont="1" applyFill="1" applyBorder="1" applyAlignment="1">
      <alignment horizontal="center" vertical="top"/>
      <protection/>
    </xf>
    <xf numFmtId="4" fontId="5" fillId="34" borderId="10" xfId="63" applyNumberFormat="1" applyFont="1" applyFill="1" applyBorder="1" applyAlignment="1">
      <alignment horizontal="left" vertical="top" wrapText="1"/>
      <protection/>
    </xf>
    <xf numFmtId="172" fontId="5" fillId="34" borderId="10" xfId="63" applyNumberFormat="1" applyFont="1" applyFill="1" applyBorder="1" applyAlignment="1">
      <alignment horizontal="center" vertical="top" wrapText="1"/>
      <protection/>
    </xf>
    <xf numFmtId="172" fontId="5" fillId="33" borderId="10" xfId="63" applyNumberFormat="1" applyFont="1" applyFill="1" applyBorder="1" applyAlignment="1">
      <alignment horizontal="center" vertical="top" wrapText="1"/>
      <protection/>
    </xf>
    <xf numFmtId="0" fontId="6" fillId="33" borderId="10" xfId="63" applyFont="1" applyFill="1" applyBorder="1" applyAlignment="1">
      <alignment horizontal="center" vertical="top"/>
      <protection/>
    </xf>
    <xf numFmtId="49" fontId="6" fillId="33" borderId="10" xfId="55" applyNumberFormat="1" applyFont="1" applyFill="1" applyBorder="1" applyAlignment="1">
      <alignment horizontal="center" vertical="top" wrapText="1"/>
      <protection/>
    </xf>
    <xf numFmtId="0" fontId="6" fillId="0" borderId="10" xfId="63" applyFont="1" applyBorder="1" applyAlignment="1">
      <alignment horizontal="left" vertical="top" wrapText="1"/>
      <protection/>
    </xf>
    <xf numFmtId="172" fontId="6" fillId="33" borderId="10" xfId="63" applyNumberFormat="1" applyFont="1" applyFill="1" applyBorder="1" applyAlignment="1">
      <alignment horizontal="center" vertical="top" wrapText="1"/>
      <protection/>
    </xf>
    <xf numFmtId="178" fontId="6" fillId="33" borderId="10" xfId="63" applyNumberFormat="1" applyFont="1" applyFill="1" applyBorder="1" applyAlignment="1">
      <alignment horizontal="center" vertical="top"/>
      <protection/>
    </xf>
    <xf numFmtId="0" fontId="6" fillId="33" borderId="0" xfId="63" applyFont="1" applyFill="1">
      <alignment/>
      <protection/>
    </xf>
    <xf numFmtId="0" fontId="6" fillId="0" borderId="0" xfId="55" applyFont="1" applyFill="1">
      <alignment/>
      <protection/>
    </xf>
    <xf numFmtId="0" fontId="5" fillId="33" borderId="0" xfId="63" applyFont="1" applyFill="1">
      <alignment/>
      <protection/>
    </xf>
    <xf numFmtId="172" fontId="6" fillId="0" borderId="10" xfId="63" applyNumberFormat="1" applyFont="1" applyBorder="1" applyAlignment="1">
      <alignment horizontal="center" vertical="center"/>
      <protection/>
    </xf>
    <xf numFmtId="49" fontId="6" fillId="33" borderId="10" xfId="63" applyNumberFormat="1" applyFont="1" applyFill="1" applyBorder="1" applyAlignment="1">
      <alignment horizontal="center" vertical="top" wrapText="1"/>
      <protection/>
    </xf>
    <xf numFmtId="3" fontId="6" fillId="0" borderId="10" xfId="63" applyNumberFormat="1" applyFont="1" applyFill="1" applyBorder="1" applyAlignment="1">
      <alignment horizontal="center" vertical="top"/>
      <protection/>
    </xf>
    <xf numFmtId="172" fontId="6" fillId="33" borderId="10" xfId="63" applyNumberFormat="1" applyFont="1" applyFill="1" applyBorder="1" applyAlignment="1">
      <alignment horizontal="left" vertical="top" wrapText="1"/>
      <protection/>
    </xf>
    <xf numFmtId="49" fontId="8" fillId="0" borderId="10" xfId="0" applyNumberFormat="1" applyFont="1" applyFill="1" applyBorder="1" applyAlignment="1">
      <alignment horizontal="left" vertical="center" wrapText="1"/>
    </xf>
    <xf numFmtId="49" fontId="6" fillId="33" borderId="10" xfId="63" applyNumberFormat="1" applyFont="1" applyFill="1" applyBorder="1" applyAlignment="1">
      <alignment horizontal="center" vertical="center" wrapText="1"/>
      <protection/>
    </xf>
    <xf numFmtId="3" fontId="6" fillId="33" borderId="10" xfId="0" applyNumberFormat="1" applyFont="1" applyFill="1" applyBorder="1" applyAlignment="1">
      <alignment vertical="top" wrapText="1"/>
    </xf>
    <xf numFmtId="49" fontId="5" fillId="0" borderId="10" xfId="63" applyNumberFormat="1" applyFont="1" applyFill="1" applyBorder="1" applyAlignment="1">
      <alignment horizontal="center" vertical="top"/>
      <protection/>
    </xf>
    <xf numFmtId="0" fontId="9" fillId="0" borderId="10" xfId="0" applyFont="1" applyBorder="1" applyAlignment="1">
      <alignment horizontal="left" vertical="center" wrapText="1"/>
    </xf>
    <xf numFmtId="49" fontId="6" fillId="0" borderId="10" xfId="63" applyNumberFormat="1" applyFont="1" applyFill="1" applyBorder="1" applyAlignment="1">
      <alignment horizontal="center" vertical="top" wrapText="1"/>
      <protection/>
    </xf>
    <xf numFmtId="172" fontId="6" fillId="0" borderId="10" xfId="63" applyNumberFormat="1" applyFont="1" applyFill="1" applyBorder="1" applyAlignment="1">
      <alignment horizontal="center" vertical="top" wrapText="1"/>
      <protection/>
    </xf>
    <xf numFmtId="0" fontId="6" fillId="0" borderId="10" xfId="63" applyFont="1" applyFill="1" applyBorder="1" applyAlignment="1">
      <alignment horizontal="left" vertical="top" wrapText="1"/>
      <protection/>
    </xf>
    <xf numFmtId="0" fontId="6" fillId="0" borderId="10" xfId="63" applyFont="1" applyFill="1" applyBorder="1" applyAlignment="1">
      <alignment horizontal="center" vertical="top"/>
      <protection/>
    </xf>
    <xf numFmtId="49" fontId="6" fillId="33" borderId="10" xfId="63" applyNumberFormat="1" applyFont="1" applyFill="1" applyBorder="1" applyAlignment="1">
      <alignment horizontal="center" vertical="top"/>
      <protection/>
    </xf>
    <xf numFmtId="0" fontId="6" fillId="0" borderId="10" xfId="0" applyFont="1" applyFill="1" applyBorder="1" applyAlignment="1">
      <alignment horizontal="center" vertical="top"/>
    </xf>
    <xf numFmtId="49" fontId="6" fillId="0" borderId="10" xfId="63" applyNumberFormat="1" applyFont="1" applyFill="1" applyBorder="1" applyAlignment="1">
      <alignment horizontal="center" vertical="center" wrapText="1"/>
      <protection/>
    </xf>
    <xf numFmtId="0" fontId="6" fillId="0" borderId="0" xfId="63" applyFont="1" applyFill="1" applyBorder="1">
      <alignment/>
      <protection/>
    </xf>
    <xf numFmtId="172" fontId="6" fillId="0" borderId="10" xfId="63" applyNumberFormat="1" applyFont="1" applyFill="1" applyBorder="1" applyAlignment="1">
      <alignment horizontal="center" vertical="top"/>
      <protection/>
    </xf>
    <xf numFmtId="0" fontId="6" fillId="0" borderId="10" xfId="63" applyFont="1" applyBorder="1" applyAlignment="1">
      <alignment horizontal="center" vertical="top" wrapText="1"/>
      <protection/>
    </xf>
    <xf numFmtId="172" fontId="6" fillId="0" borderId="10" xfId="63" applyNumberFormat="1" applyFont="1" applyBorder="1" applyAlignment="1">
      <alignment horizontal="center"/>
      <protection/>
    </xf>
    <xf numFmtId="172" fontId="5" fillId="33" borderId="10" xfId="0" applyNumberFormat="1" applyFont="1" applyFill="1" applyBorder="1" applyAlignment="1">
      <alignment horizontal="center" vertical="top" wrapText="1"/>
    </xf>
    <xf numFmtId="0" fontId="6" fillId="33" borderId="10" xfId="63" applyFont="1" applyFill="1" applyBorder="1" applyAlignment="1">
      <alignment horizontal="left" vertical="top" wrapText="1"/>
      <protection/>
    </xf>
    <xf numFmtId="0" fontId="6" fillId="0" borderId="10" xfId="63" applyNumberFormat="1" applyFont="1" applyBorder="1" applyAlignment="1">
      <alignment horizontal="center" vertical="top"/>
      <protection/>
    </xf>
    <xf numFmtId="0" fontId="5" fillId="33" borderId="10" xfId="63" applyNumberFormat="1" applyFont="1" applyFill="1" applyBorder="1" applyAlignment="1">
      <alignment horizontal="center" vertical="top"/>
      <protection/>
    </xf>
    <xf numFmtId="4" fontId="5" fillId="33" borderId="0" xfId="63" applyNumberFormat="1" applyFont="1" applyFill="1">
      <alignment/>
      <protection/>
    </xf>
    <xf numFmtId="16" fontId="6" fillId="33" borderId="10" xfId="63" applyNumberFormat="1" applyFont="1" applyFill="1" applyBorder="1" applyAlignment="1">
      <alignment horizontal="center" vertical="top"/>
      <protection/>
    </xf>
    <xf numFmtId="0" fontId="6" fillId="33" borderId="10" xfId="63" applyFont="1" applyFill="1" applyBorder="1" applyAlignment="1">
      <alignment wrapText="1"/>
      <protection/>
    </xf>
    <xf numFmtId="0" fontId="6" fillId="33" borderId="0" xfId="63" applyFont="1" applyFill="1" applyBorder="1">
      <alignment/>
      <protection/>
    </xf>
    <xf numFmtId="0" fontId="6" fillId="33" borderId="10" xfId="63" applyNumberFormat="1" applyFont="1" applyFill="1" applyBorder="1" applyAlignment="1">
      <alignment horizontal="center" vertical="top"/>
      <protection/>
    </xf>
    <xf numFmtId="0" fontId="6" fillId="33" borderId="10" xfId="63" applyFont="1" applyFill="1" applyBorder="1" applyAlignment="1">
      <alignment vertical="top" wrapText="1"/>
      <protection/>
    </xf>
    <xf numFmtId="4" fontId="6" fillId="33" borderId="10" xfId="63" applyNumberFormat="1" applyFont="1" applyFill="1" applyBorder="1" applyAlignment="1">
      <alignment horizontal="center" vertical="top"/>
      <protection/>
    </xf>
    <xf numFmtId="49" fontId="8" fillId="33" borderId="10" xfId="0" applyNumberFormat="1" applyFont="1" applyFill="1" applyBorder="1" applyAlignment="1">
      <alignment horizontal="left" vertical="top" wrapText="1"/>
    </xf>
    <xf numFmtId="172" fontId="6" fillId="33" borderId="10" xfId="63" applyNumberFormat="1" applyFont="1" applyFill="1" applyBorder="1" applyAlignment="1">
      <alignment horizontal="center" vertical="top"/>
      <protection/>
    </xf>
    <xf numFmtId="172" fontId="8" fillId="33" borderId="10" xfId="0" applyNumberFormat="1" applyFont="1" applyFill="1" applyBorder="1" applyAlignment="1">
      <alignment horizontal="center" vertical="top" wrapText="1"/>
    </xf>
    <xf numFmtId="172" fontId="6" fillId="33" borderId="10" xfId="0" applyNumberFormat="1" applyFont="1" applyFill="1" applyBorder="1" applyAlignment="1">
      <alignment horizontal="center" vertical="top" wrapText="1"/>
    </xf>
    <xf numFmtId="172" fontId="6" fillId="33" borderId="10" xfId="0" applyNumberFormat="1" applyFont="1" applyFill="1" applyBorder="1" applyAlignment="1">
      <alignment horizontal="center" vertical="top"/>
    </xf>
    <xf numFmtId="0" fontId="6" fillId="33" borderId="10" xfId="0" applyFont="1" applyFill="1" applyBorder="1" applyAlignment="1">
      <alignment horizontal="center" vertical="top" wrapText="1"/>
    </xf>
    <xf numFmtId="49" fontId="6" fillId="0" borderId="10" xfId="0" applyNumberFormat="1" applyFont="1" applyFill="1" applyBorder="1" applyAlignment="1">
      <alignment horizontal="center" vertical="top"/>
    </xf>
    <xf numFmtId="4" fontId="6" fillId="0" borderId="10" xfId="0" applyNumberFormat="1" applyFont="1" applyFill="1" applyBorder="1" applyAlignment="1">
      <alignment horizontal="center" vertical="top"/>
    </xf>
    <xf numFmtId="172"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0" fontId="6" fillId="0" borderId="10" xfId="63" applyFont="1" applyFill="1" applyBorder="1" applyAlignment="1">
      <alignment horizontal="left" vertical="top"/>
      <protection/>
    </xf>
    <xf numFmtId="172" fontId="8" fillId="0" borderId="10" xfId="0" applyNumberFormat="1" applyFont="1" applyFill="1" applyBorder="1" applyAlignment="1">
      <alignment horizontal="center" vertical="top" wrapText="1"/>
    </xf>
    <xf numFmtId="49" fontId="6" fillId="0" borderId="10" xfId="63" applyNumberFormat="1" applyFont="1" applyBorder="1" applyAlignment="1">
      <alignment horizontal="center" vertical="top"/>
      <protection/>
    </xf>
    <xf numFmtId="3" fontId="6"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vertical="top"/>
    </xf>
    <xf numFmtId="0" fontId="6" fillId="0" borderId="10" xfId="0" applyFont="1" applyFill="1" applyBorder="1" applyAlignment="1">
      <alignment vertical="top" wrapText="1"/>
    </xf>
    <xf numFmtId="0" fontId="6" fillId="33" borderId="10" xfId="0" applyFont="1" applyFill="1" applyBorder="1" applyAlignment="1">
      <alignment horizontal="left" vertical="top" wrapText="1"/>
    </xf>
    <xf numFmtId="49" fontId="6" fillId="33" borderId="10" xfId="0" applyNumberFormat="1" applyFont="1" applyFill="1" applyBorder="1" applyAlignment="1">
      <alignment horizontal="left" vertical="top" wrapText="1"/>
    </xf>
    <xf numFmtId="0" fontId="6" fillId="0" borderId="10" xfId="63" applyFont="1" applyFill="1" applyBorder="1" applyAlignment="1">
      <alignment horizontal="center"/>
      <protection/>
    </xf>
    <xf numFmtId="49" fontId="8" fillId="0" borderId="10" xfId="0" applyNumberFormat="1" applyFont="1" applyFill="1" applyBorder="1" applyAlignment="1">
      <alignment vertical="top" wrapText="1"/>
    </xf>
    <xf numFmtId="0" fontId="6" fillId="33" borderId="10" xfId="0" applyFont="1" applyFill="1" applyBorder="1" applyAlignment="1">
      <alignment vertical="top" wrapText="1"/>
    </xf>
    <xf numFmtId="172" fontId="6" fillId="33" borderId="10" xfId="75" applyNumberFormat="1" applyFont="1" applyFill="1" applyBorder="1" applyAlignment="1">
      <alignment horizontal="center" vertical="top"/>
    </xf>
    <xf numFmtId="172" fontId="6" fillId="0" borderId="10" xfId="0" applyNumberFormat="1" applyFont="1" applyFill="1" applyBorder="1" applyAlignment="1">
      <alignment horizontal="center" vertical="top" wrapText="1"/>
    </xf>
    <xf numFmtId="0" fontId="6" fillId="33" borderId="11" xfId="63" applyFont="1" applyFill="1" applyBorder="1" applyAlignment="1">
      <alignment horizontal="center" vertical="top"/>
      <protection/>
    </xf>
    <xf numFmtId="172" fontId="6" fillId="33" borderId="11" xfId="75" applyNumberFormat="1" applyFont="1" applyFill="1" applyBorder="1" applyAlignment="1">
      <alignment horizontal="center" vertical="top"/>
    </xf>
    <xf numFmtId="0" fontId="6" fillId="0" borderId="10" xfId="63" applyFont="1" applyFill="1" applyBorder="1" applyAlignment="1">
      <alignment horizontal="center" vertical="top" wrapText="1"/>
      <protection/>
    </xf>
    <xf numFmtId="172" fontId="6" fillId="0" borderId="10" xfId="75" applyNumberFormat="1" applyFont="1" applyFill="1" applyBorder="1" applyAlignment="1">
      <alignment horizontal="center" vertical="top"/>
    </xf>
    <xf numFmtId="0" fontId="11" fillId="0" borderId="10" xfId="0" applyFont="1" applyBorder="1" applyAlignment="1">
      <alignment horizontal="center" vertical="top"/>
    </xf>
    <xf numFmtId="0" fontId="5" fillId="0" borderId="10" xfId="0" applyFont="1" applyBorder="1" applyAlignment="1">
      <alignment vertical="top" wrapText="1"/>
    </xf>
    <xf numFmtId="0" fontId="6" fillId="0" borderId="11" xfId="63" applyFont="1" applyFill="1" applyBorder="1" applyAlignment="1">
      <alignment horizontal="center" vertical="top"/>
      <protection/>
    </xf>
    <xf numFmtId="172" fontId="6" fillId="0" borderId="10" xfId="63" applyNumberFormat="1" applyFont="1" applyBorder="1" applyAlignment="1">
      <alignment vertical="top" wrapText="1"/>
      <protection/>
    </xf>
    <xf numFmtId="0" fontId="5" fillId="0" borderId="10" xfId="0" applyFont="1" applyBorder="1" applyAlignment="1">
      <alignment horizontal="center" vertical="center" wrapText="1"/>
    </xf>
    <xf numFmtId="172" fontId="6" fillId="0" borderId="10" xfId="63" applyNumberFormat="1" applyFont="1" applyFill="1" applyBorder="1" applyAlignment="1">
      <alignment horizontal="left" vertical="center" wrapText="1"/>
      <protection/>
    </xf>
    <xf numFmtId="172" fontId="6" fillId="33" borderId="10" xfId="63" applyNumberFormat="1" applyFont="1" applyFill="1" applyBorder="1" applyAlignment="1">
      <alignment horizontal="left" vertical="top" wrapText="1"/>
      <protection/>
    </xf>
    <xf numFmtId="172" fontId="6" fillId="0" borderId="10" xfId="63" applyNumberFormat="1" applyFont="1" applyBorder="1" applyAlignment="1">
      <alignment horizontal="left" vertical="center" wrapText="1"/>
      <protection/>
    </xf>
    <xf numFmtId="172" fontId="6" fillId="0" borderId="10" xfId="63" applyNumberFormat="1" applyFont="1" applyBorder="1" applyAlignment="1">
      <alignment horizontal="left" wrapText="1"/>
      <protection/>
    </xf>
    <xf numFmtId="3" fontId="6" fillId="0" borderId="10" xfId="63" applyNumberFormat="1" applyFont="1" applyBorder="1" applyAlignment="1">
      <alignment horizontal="center" vertical="top"/>
      <protection/>
    </xf>
    <xf numFmtId="0" fontId="9" fillId="0" borderId="10" xfId="0" applyFont="1" applyFill="1" applyBorder="1" applyAlignment="1">
      <alignment horizontal="left" vertical="top" wrapText="1"/>
    </xf>
    <xf numFmtId="191" fontId="6" fillId="0" borderId="10" xfId="63" applyNumberFormat="1" applyFont="1" applyFill="1" applyBorder="1" applyAlignment="1">
      <alignment horizontal="left" vertical="top" wrapText="1"/>
      <protection/>
    </xf>
    <xf numFmtId="0" fontId="6" fillId="33" borderId="10" xfId="55" applyFont="1" applyFill="1" applyBorder="1" applyAlignment="1">
      <alignment horizontal="left" vertical="top" wrapText="1"/>
      <protection/>
    </xf>
    <xf numFmtId="0" fontId="6" fillId="33" borderId="10" xfId="63" applyNumberFormat="1" applyFont="1" applyFill="1" applyBorder="1" applyAlignment="1">
      <alignment horizontal="left" vertical="top" wrapText="1"/>
      <protection/>
    </xf>
    <xf numFmtId="0" fontId="9" fillId="0" borderId="10" xfId="0" applyFont="1" applyBorder="1" applyAlignment="1">
      <alignment vertical="top" wrapText="1"/>
    </xf>
    <xf numFmtId="178" fontId="6" fillId="0" borderId="10" xfId="63" applyNumberFormat="1" applyFont="1" applyBorder="1" applyAlignment="1">
      <alignment horizontal="center" vertical="top"/>
      <protection/>
    </xf>
    <xf numFmtId="172" fontId="6" fillId="33" borderId="10" xfId="63" applyNumberFormat="1" applyFont="1" applyFill="1" applyBorder="1" applyAlignment="1">
      <alignment horizontal="center" vertical="top" wrapText="1"/>
      <protection/>
    </xf>
    <xf numFmtId="0" fontId="5" fillId="0" borderId="10" xfId="0" applyNumberFormat="1" applyFont="1" applyBorder="1" applyAlignment="1">
      <alignment horizontal="left" vertical="top" wrapText="1"/>
    </xf>
    <xf numFmtId="172" fontId="6" fillId="33" borderId="10" xfId="63" applyNumberFormat="1" applyFont="1" applyFill="1" applyBorder="1" applyAlignment="1">
      <alignment horizontal="left" vertical="top" wrapText="1"/>
      <protection/>
    </xf>
    <xf numFmtId="172" fontId="6" fillId="33" borderId="10" xfId="63" applyNumberFormat="1" applyFont="1" applyFill="1" applyBorder="1" applyAlignment="1">
      <alignment horizontal="center" vertical="top" wrapText="1"/>
      <protection/>
    </xf>
    <xf numFmtId="49" fontId="6" fillId="0" borderId="10" xfId="0" applyNumberFormat="1" applyFont="1" applyBorder="1" applyAlignment="1" applyProtection="1">
      <alignment horizontal="left" vertical="top" wrapText="1"/>
      <protection/>
    </xf>
    <xf numFmtId="172" fontId="6" fillId="33" borderId="10" xfId="63" applyNumberFormat="1" applyFont="1" applyFill="1" applyBorder="1" applyAlignment="1">
      <alignment horizontal="left" vertical="top" wrapText="1"/>
      <protection/>
    </xf>
    <xf numFmtId="172" fontId="6" fillId="33" borderId="10" xfId="63" applyNumberFormat="1" applyFont="1" applyFill="1" applyBorder="1" applyAlignment="1">
      <alignment horizontal="center" vertical="top" wrapText="1"/>
      <protection/>
    </xf>
    <xf numFmtId="49" fontId="8" fillId="0" borderId="10" xfId="0" applyNumberFormat="1" applyFont="1" applyFill="1" applyBorder="1" applyAlignment="1">
      <alignment horizontal="center" vertical="top" wrapText="1"/>
    </xf>
    <xf numFmtId="49" fontId="6" fillId="33" borderId="12"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172" fontId="5" fillId="34" borderId="10" xfId="63" applyNumberFormat="1" applyFont="1" applyFill="1" applyBorder="1" applyAlignment="1">
      <alignment horizontal="center" vertical="top" wrapText="1"/>
      <protection/>
    </xf>
    <xf numFmtId="172" fontId="6" fillId="33" borderId="10" xfId="63" applyNumberFormat="1" applyFont="1" applyFill="1" applyBorder="1" applyAlignment="1">
      <alignment horizontal="left" vertical="top" wrapText="1"/>
      <protection/>
    </xf>
    <xf numFmtId="0" fontId="5" fillId="33" borderId="10" xfId="63" applyFont="1" applyFill="1" applyBorder="1" applyAlignment="1">
      <alignment horizontal="center" vertical="top"/>
      <protection/>
    </xf>
    <xf numFmtId="172" fontId="6" fillId="33" borderId="10" xfId="63" applyNumberFormat="1" applyFont="1" applyFill="1" applyBorder="1" applyAlignment="1">
      <alignment horizontal="center" vertical="top" wrapText="1"/>
      <protection/>
    </xf>
    <xf numFmtId="0" fontId="7" fillId="33" borderId="10" xfId="0" applyFont="1" applyFill="1" applyBorder="1" applyAlignment="1">
      <alignment horizontal="left" vertical="top" wrapText="1"/>
    </xf>
    <xf numFmtId="49" fontId="8" fillId="33" borderId="10" xfId="55" applyNumberFormat="1" applyFont="1" applyFill="1" applyBorder="1" applyAlignment="1">
      <alignment horizontal="left" vertical="top" wrapText="1"/>
      <protection/>
    </xf>
    <xf numFmtId="4" fontId="5" fillId="33" borderId="10" xfId="63" applyNumberFormat="1" applyFont="1" applyFill="1" applyBorder="1" applyAlignment="1">
      <alignment horizontal="center" vertical="top"/>
      <protection/>
    </xf>
    <xf numFmtId="172" fontId="6" fillId="33" borderId="11" xfId="63" applyNumberFormat="1" applyFont="1" applyFill="1" applyBorder="1" applyAlignment="1">
      <alignment vertical="top" wrapText="1"/>
      <protection/>
    </xf>
    <xf numFmtId="172" fontId="6" fillId="33" borderId="10" xfId="63" applyNumberFormat="1" applyFont="1" applyFill="1" applyBorder="1" applyAlignment="1">
      <alignment vertical="top" wrapText="1"/>
      <protection/>
    </xf>
    <xf numFmtId="172" fontId="6" fillId="33" borderId="0" xfId="63" applyNumberFormat="1" applyFont="1" applyFill="1">
      <alignment/>
      <protection/>
    </xf>
    <xf numFmtId="172" fontId="6" fillId="33" borderId="0" xfId="0" applyNumberFormat="1" applyFont="1" applyFill="1" applyBorder="1" applyAlignment="1">
      <alignment horizontal="left" vertical="top"/>
    </xf>
    <xf numFmtId="172" fontId="6" fillId="33" borderId="0" xfId="63" applyNumberFormat="1" applyFont="1" applyFill="1" applyBorder="1" applyAlignment="1">
      <alignment horizontal="center" vertical="top"/>
      <protection/>
    </xf>
    <xf numFmtId="0" fontId="5" fillId="33" borderId="0" xfId="63" applyFont="1" applyFill="1" applyAlignment="1">
      <alignment horizontal="left" vertical="top"/>
      <protection/>
    </xf>
    <xf numFmtId="172" fontId="5" fillId="33" borderId="0" xfId="63" applyNumberFormat="1" applyFont="1" applyFill="1">
      <alignment/>
      <protection/>
    </xf>
    <xf numFmtId="172" fontId="6" fillId="33" borderId="0" xfId="63" applyNumberFormat="1" applyFont="1" applyFill="1" applyAlignment="1">
      <alignment horizontal="center" vertical="top"/>
      <protection/>
    </xf>
    <xf numFmtId="172" fontId="6" fillId="33" borderId="0" xfId="0" applyNumberFormat="1" applyFont="1" applyFill="1" applyAlignment="1">
      <alignment horizontal="left" vertical="top"/>
    </xf>
    <xf numFmtId="0" fontId="6" fillId="33" borderId="0" xfId="0" applyFont="1" applyFill="1" applyAlignment="1">
      <alignment horizontal="left" vertical="top"/>
    </xf>
    <xf numFmtId="172" fontId="6" fillId="33" borderId="0" xfId="63" applyNumberFormat="1" applyFont="1" applyFill="1" applyAlignment="1">
      <alignment horizontal="center"/>
      <protection/>
    </xf>
    <xf numFmtId="172" fontId="52" fillId="33" borderId="10" xfId="0" applyNumberFormat="1" applyFont="1" applyFill="1" applyBorder="1" applyAlignment="1">
      <alignment horizontal="center" vertical="top" wrapText="1"/>
    </xf>
    <xf numFmtId="172" fontId="5" fillId="0" borderId="0" xfId="63" applyNumberFormat="1" applyFont="1" applyAlignment="1">
      <alignment horizontal="center" vertical="top"/>
      <protection/>
    </xf>
    <xf numFmtId="172" fontId="6" fillId="0" borderId="0" xfId="63" applyNumberFormat="1" applyFont="1" applyAlignment="1">
      <alignment horizontal="center" vertical="top"/>
      <protection/>
    </xf>
    <xf numFmtId="172" fontId="6" fillId="0" borderId="10" xfId="0" applyNumberFormat="1" applyFont="1" applyBorder="1" applyAlignment="1">
      <alignment horizontal="center" vertical="top"/>
    </xf>
    <xf numFmtId="172" fontId="5" fillId="0" borderId="10" xfId="63" applyNumberFormat="1" applyFont="1" applyFill="1" applyBorder="1" applyAlignment="1">
      <alignment horizontal="center" vertical="top" wrapText="1"/>
      <protection/>
    </xf>
    <xf numFmtId="0" fontId="7" fillId="0" borderId="10" xfId="0" applyFont="1" applyFill="1" applyBorder="1" applyAlignment="1">
      <alignment horizontal="left" vertical="top" wrapText="1"/>
    </xf>
    <xf numFmtId="172" fontId="5" fillId="0" borderId="10" xfId="63" applyNumberFormat="1" applyFont="1" applyFill="1" applyBorder="1" applyAlignment="1">
      <alignment horizontal="left" vertical="top" wrapText="1"/>
      <protection/>
    </xf>
    <xf numFmtId="0" fontId="5" fillId="0" borderId="10" xfId="0" applyFont="1" applyFill="1" applyBorder="1" applyAlignment="1">
      <alignment horizontal="center" vertical="top" wrapText="1"/>
    </xf>
    <xf numFmtId="172" fontId="5" fillId="0" borderId="10" xfId="0" applyNumberFormat="1" applyFont="1" applyFill="1" applyBorder="1" applyAlignment="1">
      <alignment horizontal="center" vertical="top" wrapText="1"/>
    </xf>
    <xf numFmtId="0" fontId="5" fillId="0" borderId="0" xfId="63" applyFont="1" applyFill="1">
      <alignment/>
      <protection/>
    </xf>
    <xf numFmtId="0" fontId="6" fillId="0" borderId="0" xfId="0" applyNumberFormat="1" applyFont="1" applyFill="1" applyAlignment="1">
      <alignment/>
    </xf>
    <xf numFmtId="0" fontId="6" fillId="0" borderId="10" xfId="0" applyNumberFormat="1" applyFont="1" applyFill="1" applyBorder="1" applyAlignment="1">
      <alignment horizontal="center" vertical="top"/>
    </xf>
    <xf numFmtId="0" fontId="5" fillId="0" borderId="0" xfId="63" applyFont="1" applyFill="1" applyAlignment="1">
      <alignment horizontal="center" vertical="top"/>
      <protection/>
    </xf>
    <xf numFmtId="0" fontId="6" fillId="0" borderId="0" xfId="63" applyFont="1" applyFill="1" applyAlignment="1">
      <alignment horizontal="left" vertical="top"/>
      <protection/>
    </xf>
    <xf numFmtId="0" fontId="6" fillId="0" borderId="0" xfId="63" applyFont="1" applyFill="1" applyAlignment="1">
      <alignment horizontal="center" vertical="top"/>
      <protection/>
    </xf>
    <xf numFmtId="172" fontId="6" fillId="0" borderId="0" xfId="63" applyNumberFormat="1" applyFont="1" applyFill="1">
      <alignment/>
      <protection/>
    </xf>
    <xf numFmtId="0" fontId="7" fillId="0" borderId="10" xfId="0" applyFont="1" applyBorder="1" applyAlignment="1">
      <alignment horizontal="left" vertical="top" wrapText="1"/>
    </xf>
    <xf numFmtId="0" fontId="5" fillId="0" borderId="0" xfId="0" applyFont="1" applyFill="1" applyAlignment="1">
      <alignment/>
    </xf>
    <xf numFmtId="0" fontId="6" fillId="0" borderId="10" xfId="55" applyFont="1" applyFill="1" applyBorder="1" applyAlignment="1">
      <alignment horizontal="center" vertical="top"/>
      <protection/>
    </xf>
    <xf numFmtId="0" fontId="5" fillId="33" borderId="0" xfId="0" applyFont="1" applyFill="1" applyAlignment="1">
      <alignment/>
    </xf>
    <xf numFmtId="172" fontId="5" fillId="0" borderId="10" xfId="0" applyNumberFormat="1" applyFont="1" applyFill="1" applyBorder="1" applyAlignment="1">
      <alignment horizontal="center" vertical="top"/>
    </xf>
    <xf numFmtId="172" fontId="6" fillId="0" borderId="10" xfId="63" applyNumberFormat="1" applyFont="1" applyFill="1" applyBorder="1" applyAlignment="1">
      <alignment vertical="center"/>
      <protection/>
    </xf>
    <xf numFmtId="0" fontId="12" fillId="0" borderId="0" xfId="0" applyFont="1" applyFill="1" applyAlignment="1">
      <alignment/>
    </xf>
    <xf numFmtId="172" fontId="6" fillId="0" borderId="10" xfId="63" applyNumberFormat="1" applyFont="1" applyFill="1" applyBorder="1" applyAlignment="1">
      <alignment vertical="top" wrapText="1"/>
      <protection/>
    </xf>
    <xf numFmtId="172" fontId="6" fillId="0" borderId="0" xfId="63" applyNumberFormat="1" applyFont="1" applyFill="1" applyAlignment="1">
      <alignment horizontal="center" vertical="top"/>
      <protection/>
    </xf>
    <xf numFmtId="0" fontId="6" fillId="0" borderId="0" xfId="0" applyFont="1" applyFill="1" applyAlignment="1">
      <alignment horizontal="left" vertical="top"/>
    </xf>
    <xf numFmtId="172" fontId="6" fillId="0" borderId="0" xfId="63" applyNumberFormat="1" applyFont="1" applyFill="1" applyAlignment="1">
      <alignment horizontal="center"/>
      <protection/>
    </xf>
    <xf numFmtId="172" fontId="6" fillId="0" borderId="10" xfId="55" applyNumberFormat="1" applyFont="1" applyFill="1" applyBorder="1" applyAlignment="1">
      <alignment horizontal="center" vertical="top" wrapText="1"/>
      <protection/>
    </xf>
    <xf numFmtId="0" fontId="5" fillId="0" borderId="10" xfId="0" applyNumberFormat="1" applyFont="1" applyFill="1" applyBorder="1" applyAlignment="1">
      <alignment horizontal="left" vertical="top" wrapText="1"/>
    </xf>
    <xf numFmtId="172" fontId="5" fillId="0" borderId="0" xfId="63" applyNumberFormat="1" applyFont="1" applyFill="1" applyAlignment="1">
      <alignment horizontal="center" vertical="top"/>
      <protection/>
    </xf>
    <xf numFmtId="0" fontId="6" fillId="0" borderId="10" xfId="63" applyNumberFormat="1" applyFont="1" applyFill="1" applyBorder="1" applyAlignment="1">
      <alignment horizontal="center" vertical="top"/>
      <protection/>
    </xf>
    <xf numFmtId="190" fontId="6" fillId="0" borderId="10" xfId="63" applyNumberFormat="1" applyFont="1" applyFill="1" applyBorder="1" applyAlignment="1">
      <alignment horizontal="center" vertical="top" wrapText="1"/>
      <protection/>
    </xf>
    <xf numFmtId="172" fontId="6" fillId="33" borderId="10" xfId="63" applyNumberFormat="1" applyFont="1" applyFill="1" applyBorder="1" applyAlignment="1">
      <alignment horizontal="left" vertical="top" wrapText="1"/>
      <protection/>
    </xf>
    <xf numFmtId="0" fontId="6" fillId="33" borderId="10" xfId="63" applyFont="1" applyFill="1" applyBorder="1" applyAlignment="1">
      <alignment horizontal="left" vertical="top" wrapText="1"/>
      <protection/>
    </xf>
    <xf numFmtId="172" fontId="6" fillId="33" borderId="10" xfId="63" applyNumberFormat="1" applyFont="1" applyFill="1" applyBorder="1" applyAlignment="1">
      <alignment horizontal="center" vertical="top" wrapText="1"/>
      <protection/>
    </xf>
    <xf numFmtId="0" fontId="52" fillId="33" borderId="10" xfId="57" applyFont="1" applyFill="1" applyBorder="1" applyAlignment="1">
      <alignment horizontal="center" vertical="top" wrapText="1"/>
      <protection/>
    </xf>
    <xf numFmtId="0" fontId="6" fillId="33" borderId="10" xfId="0" applyFont="1" applyFill="1" applyBorder="1" applyAlignment="1">
      <alignment horizontal="center" vertical="top"/>
    </xf>
    <xf numFmtId="0" fontId="52" fillId="33" borderId="11" xfId="57" applyFont="1" applyFill="1" applyBorder="1" applyAlignment="1">
      <alignment horizontal="left" vertical="top" wrapText="1"/>
      <protection/>
    </xf>
    <xf numFmtId="0" fontId="52" fillId="33" borderId="10" xfId="57" applyFont="1" applyFill="1" applyBorder="1" applyAlignment="1">
      <alignment horizontal="left" vertical="top" wrapText="1"/>
      <protection/>
    </xf>
    <xf numFmtId="0" fontId="6" fillId="33" borderId="11" xfId="55" applyFont="1" applyFill="1" applyBorder="1" applyAlignment="1">
      <alignment horizontal="left" vertical="top" wrapText="1"/>
      <protection/>
    </xf>
    <xf numFmtId="172" fontId="5" fillId="33" borderId="10" xfId="63" applyNumberFormat="1" applyFont="1" applyFill="1" applyBorder="1" applyAlignment="1">
      <alignment horizontal="center" vertical="top"/>
      <protection/>
    </xf>
    <xf numFmtId="172" fontId="6" fillId="33" borderId="10" xfId="63" applyNumberFormat="1" applyFont="1" applyFill="1" applyBorder="1" applyAlignment="1">
      <alignment horizontal="left" vertical="top" wrapText="1"/>
      <protection/>
    </xf>
    <xf numFmtId="172" fontId="6" fillId="33" borderId="10" xfId="63" applyNumberFormat="1" applyFont="1" applyFill="1" applyBorder="1" applyAlignment="1">
      <alignment horizontal="center" vertical="top" wrapText="1"/>
      <protection/>
    </xf>
    <xf numFmtId="0" fontId="6" fillId="0" borderId="10" xfId="0" applyNumberFormat="1" applyFont="1" applyBorder="1" applyAlignment="1">
      <alignment horizontal="left" vertical="top" wrapText="1"/>
    </xf>
    <xf numFmtId="0" fontId="6" fillId="0" borderId="10" xfId="0" applyFont="1" applyBorder="1" applyAlignment="1">
      <alignment vertical="top" wrapText="1"/>
    </xf>
    <xf numFmtId="0" fontId="5" fillId="33" borderId="10" xfId="0" applyFont="1" applyFill="1" applyBorder="1" applyAlignment="1">
      <alignment horizontal="center" vertical="top"/>
    </xf>
    <xf numFmtId="0" fontId="5" fillId="33" borderId="10" xfId="0" applyFont="1" applyFill="1" applyBorder="1" applyAlignment="1">
      <alignment horizontal="left" vertical="top" wrapText="1"/>
    </xf>
    <xf numFmtId="0" fontId="5" fillId="0" borderId="0" xfId="0" applyFont="1" applyAlignment="1">
      <alignment/>
    </xf>
    <xf numFmtId="0" fontId="5" fillId="0" borderId="10" xfId="0" applyFont="1" applyBorder="1" applyAlignment="1">
      <alignment horizontal="center" vertical="top"/>
    </xf>
    <xf numFmtId="49" fontId="5" fillId="33" borderId="10" xfId="0" applyNumberFormat="1" applyFont="1" applyFill="1" applyBorder="1" applyAlignment="1">
      <alignment horizontal="center" vertical="top" wrapText="1"/>
    </xf>
    <xf numFmtId="0" fontId="5" fillId="0" borderId="10" xfId="0" applyFont="1" applyBorder="1" applyAlignment="1">
      <alignment horizontal="left" vertical="top"/>
    </xf>
    <xf numFmtId="172" fontId="5" fillId="0" borderId="10" xfId="0" applyNumberFormat="1" applyFont="1" applyBorder="1" applyAlignment="1">
      <alignment horizontal="center" vertical="top"/>
    </xf>
    <xf numFmtId="2" fontId="6" fillId="0" borderId="10" xfId="0" applyNumberFormat="1" applyFont="1" applyBorder="1" applyAlignment="1">
      <alignment horizontal="center" vertical="top" wrapText="1"/>
    </xf>
    <xf numFmtId="172" fontId="6" fillId="0" borderId="10" xfId="0" applyNumberFormat="1" applyFont="1" applyBorder="1" applyAlignment="1">
      <alignment horizontal="center" vertical="top" wrapText="1"/>
    </xf>
    <xf numFmtId="172" fontId="6" fillId="33" borderId="10" xfId="63" applyNumberFormat="1" applyFont="1" applyFill="1" applyBorder="1" applyAlignment="1">
      <alignment horizontal="center" vertical="top" wrapText="1"/>
      <protection/>
    </xf>
    <xf numFmtId="3" fontId="6" fillId="33" borderId="11" xfId="0" applyNumberFormat="1" applyFont="1" applyFill="1" applyBorder="1" applyAlignment="1">
      <alignment vertical="top" wrapText="1"/>
    </xf>
    <xf numFmtId="0" fontId="5" fillId="0" borderId="11" xfId="0" applyFont="1" applyBorder="1" applyAlignment="1">
      <alignment horizontal="center" vertical="top"/>
    </xf>
    <xf numFmtId="0" fontId="6" fillId="33" borderId="11" xfId="0" applyFont="1" applyFill="1" applyBorder="1" applyAlignment="1">
      <alignment horizontal="left" vertical="top" wrapText="1"/>
    </xf>
    <xf numFmtId="172" fontId="6" fillId="33" borderId="10" xfId="63" applyNumberFormat="1" applyFont="1" applyFill="1" applyBorder="1" applyAlignment="1">
      <alignment horizontal="left" vertical="top" wrapText="1"/>
      <protection/>
    </xf>
    <xf numFmtId="172" fontId="6" fillId="33" borderId="10" xfId="63" applyNumberFormat="1" applyFont="1" applyFill="1" applyBorder="1" applyAlignment="1">
      <alignment horizontal="center" vertical="top" wrapText="1"/>
      <protection/>
    </xf>
    <xf numFmtId="0" fontId="5" fillId="33" borderId="10" xfId="0" applyFont="1" applyFill="1" applyBorder="1" applyAlignment="1">
      <alignment horizontal="center" vertical="top" wrapText="1"/>
    </xf>
    <xf numFmtId="172" fontId="6" fillId="33" borderId="10" xfId="63" applyNumberFormat="1" applyFont="1" applyFill="1" applyBorder="1" applyAlignment="1">
      <alignment horizontal="left" vertical="top" wrapText="1"/>
      <protection/>
    </xf>
    <xf numFmtId="0" fontId="6" fillId="33" borderId="10" xfId="63" applyFont="1" applyFill="1" applyBorder="1" applyAlignment="1">
      <alignment horizontal="left" vertical="top" wrapText="1"/>
      <protection/>
    </xf>
    <xf numFmtId="0" fontId="5" fillId="33" borderId="10" xfId="63" applyFont="1" applyFill="1" applyBorder="1" applyAlignment="1">
      <alignment horizontal="center" vertical="top"/>
      <protection/>
    </xf>
    <xf numFmtId="0" fontId="5" fillId="33" borderId="10" xfId="0" applyFont="1" applyFill="1" applyBorder="1" applyAlignment="1">
      <alignment horizontal="center" vertical="top" wrapText="1"/>
    </xf>
    <xf numFmtId="172" fontId="6" fillId="33" borderId="10" xfId="63" applyNumberFormat="1" applyFont="1" applyFill="1" applyBorder="1" applyAlignment="1">
      <alignment horizontal="center" vertical="top" wrapText="1"/>
      <protection/>
    </xf>
    <xf numFmtId="0" fontId="6" fillId="0" borderId="11" xfId="63" applyFont="1" applyBorder="1" applyAlignment="1">
      <alignment vertical="top" wrapText="1"/>
      <protection/>
    </xf>
    <xf numFmtId="0" fontId="6" fillId="0" borderId="10" xfId="63" applyFont="1" applyBorder="1" applyAlignment="1">
      <alignment vertical="top" wrapText="1"/>
      <protection/>
    </xf>
    <xf numFmtId="0" fontId="5" fillId="33" borderId="10" xfId="0" applyNumberFormat="1" applyFont="1" applyFill="1" applyBorder="1" applyAlignment="1">
      <alignment horizontal="center" vertical="top"/>
    </xf>
    <xf numFmtId="0" fontId="6" fillId="33" borderId="0" xfId="0" applyNumberFormat="1" applyFont="1" applyFill="1" applyAlignment="1">
      <alignment vertical="top"/>
    </xf>
    <xf numFmtId="0" fontId="6" fillId="0" borderId="10" xfId="63" applyFont="1" applyFill="1" applyBorder="1" applyAlignment="1">
      <alignment vertical="top"/>
      <protection/>
    </xf>
    <xf numFmtId="0" fontId="9" fillId="0" borderId="10" xfId="55" applyFont="1" applyBorder="1" applyAlignment="1">
      <alignment horizontal="center" vertical="top" wrapText="1"/>
      <protection/>
    </xf>
    <xf numFmtId="172" fontId="9" fillId="0" borderId="10" xfId="55" applyNumberFormat="1" applyFont="1" applyBorder="1" applyAlignment="1">
      <alignment horizontal="center" vertical="top" wrapText="1"/>
      <protection/>
    </xf>
    <xf numFmtId="0" fontId="6" fillId="0" borderId="10" xfId="62" applyFont="1" applyFill="1" applyBorder="1" applyAlignment="1">
      <alignment horizontal="center" vertical="top"/>
      <protection/>
    </xf>
    <xf numFmtId="0" fontId="5" fillId="0" borderId="10" xfId="57" applyNumberFormat="1" applyFont="1" applyBorder="1" applyAlignment="1">
      <alignment horizontal="center" vertical="top"/>
      <protection/>
    </xf>
    <xf numFmtId="0" fontId="5" fillId="33" borderId="10" xfId="63" applyFont="1" applyFill="1" applyBorder="1" applyAlignment="1">
      <alignment horizontal="left" vertical="top" wrapText="1"/>
      <protection/>
    </xf>
    <xf numFmtId="172" fontId="5" fillId="33" borderId="10" xfId="63" applyNumberFormat="1" applyFont="1" applyFill="1" applyBorder="1" applyAlignment="1">
      <alignment horizontal="left" vertical="top" wrapText="1"/>
      <protection/>
    </xf>
    <xf numFmtId="0" fontId="5" fillId="0" borderId="0" xfId="63" applyFont="1" applyBorder="1">
      <alignment/>
      <protection/>
    </xf>
    <xf numFmtId="0" fontId="5" fillId="0" borderId="10" xfId="65" applyFont="1" applyBorder="1" applyAlignment="1">
      <alignment horizontal="left" vertical="top" wrapText="1"/>
      <protection/>
    </xf>
    <xf numFmtId="0" fontId="5" fillId="0" borderId="10" xfId="65" applyFont="1" applyBorder="1" applyAlignment="1">
      <alignment horizontal="center" vertical="top" wrapText="1"/>
      <protection/>
    </xf>
    <xf numFmtId="0" fontId="5" fillId="0" borderId="10" xfId="64" applyFont="1" applyBorder="1" applyAlignment="1">
      <alignment horizontal="left" vertical="distributed" wrapText="1"/>
      <protection/>
    </xf>
    <xf numFmtId="0" fontId="5" fillId="0" borderId="10" xfId="55" applyFont="1" applyBorder="1" applyAlignment="1">
      <alignment horizontal="center" vertical="top"/>
      <protection/>
    </xf>
    <xf numFmtId="0" fontId="6" fillId="0" borderId="10" xfId="65" applyFont="1" applyBorder="1" applyAlignment="1">
      <alignment horizontal="left" vertical="top" wrapText="1"/>
      <protection/>
    </xf>
    <xf numFmtId="0" fontId="6" fillId="0" borderId="10" xfId="55" applyFont="1" applyBorder="1" applyAlignment="1">
      <alignment vertical="top" wrapText="1"/>
      <protection/>
    </xf>
    <xf numFmtId="0" fontId="5" fillId="0" borderId="10" xfId="55" applyFont="1" applyBorder="1" applyAlignment="1">
      <alignment vertical="top" wrapText="1"/>
      <protection/>
    </xf>
    <xf numFmtId="4" fontId="6" fillId="0" borderId="10" xfId="0" applyNumberFormat="1" applyFont="1" applyFill="1" applyBorder="1" applyAlignment="1">
      <alignment horizontal="left" vertical="top" wrapText="1"/>
    </xf>
    <xf numFmtId="4" fontId="6" fillId="0" borderId="11" xfId="0" applyNumberFormat="1" applyFont="1" applyFill="1" applyBorder="1" applyAlignment="1">
      <alignment vertical="top" wrapText="1"/>
    </xf>
    <xf numFmtId="4" fontId="6" fillId="0" borderId="11" xfId="0" applyNumberFormat="1" applyFont="1" applyFill="1" applyBorder="1" applyAlignment="1">
      <alignment horizontal="center" vertical="top" wrapText="1"/>
    </xf>
    <xf numFmtId="4" fontId="6" fillId="0" borderId="10" xfId="0" applyNumberFormat="1" applyFont="1" applyFill="1" applyBorder="1" applyAlignment="1">
      <alignment vertical="top" wrapText="1"/>
    </xf>
    <xf numFmtId="4" fontId="6" fillId="0" borderId="10" xfId="0" applyNumberFormat="1" applyFont="1" applyFill="1" applyBorder="1" applyAlignment="1">
      <alignment horizontal="center" vertical="top" wrapText="1"/>
    </xf>
    <xf numFmtId="0" fontId="53" fillId="0" borderId="10" xfId="0" applyFont="1" applyBorder="1" applyAlignment="1">
      <alignment/>
    </xf>
    <xf numFmtId="172" fontId="5" fillId="0" borderId="0" xfId="63" applyNumberFormat="1" applyFont="1">
      <alignment/>
      <protection/>
    </xf>
    <xf numFmtId="0" fontId="9" fillId="0" borderId="11" xfId="0" applyFont="1" applyBorder="1" applyAlignment="1">
      <alignment vertical="top" wrapText="1"/>
    </xf>
    <xf numFmtId="172" fontId="6" fillId="33" borderId="10" xfId="63" applyNumberFormat="1" applyFont="1" applyFill="1" applyBorder="1" applyAlignment="1">
      <alignment horizontal="left" vertical="top" wrapText="1"/>
      <protection/>
    </xf>
    <xf numFmtId="172" fontId="6" fillId="33" borderId="10" xfId="63" applyNumberFormat="1" applyFont="1" applyFill="1" applyBorder="1" applyAlignment="1">
      <alignment horizontal="left" vertical="top" wrapText="1"/>
      <protection/>
    </xf>
    <xf numFmtId="0" fontId="6" fillId="0" borderId="10" xfId="63" applyFont="1" applyBorder="1" applyAlignment="1">
      <alignment vertical="center" wrapText="1"/>
      <protection/>
    </xf>
    <xf numFmtId="0" fontId="6" fillId="33" borderId="11" xfId="0" applyFont="1" applyFill="1" applyBorder="1" applyAlignment="1">
      <alignment horizontal="left" vertical="top" wrapText="1"/>
    </xf>
    <xf numFmtId="172" fontId="6" fillId="0" borderId="13" xfId="63" applyNumberFormat="1" applyFont="1" applyFill="1" applyBorder="1" applyAlignment="1">
      <alignment horizontal="center" vertical="top" wrapText="1"/>
      <protection/>
    </xf>
    <xf numFmtId="0" fontId="5" fillId="33" borderId="10" xfId="0" applyFont="1" applyFill="1" applyBorder="1" applyAlignment="1">
      <alignment horizontal="center" vertical="top" wrapText="1"/>
    </xf>
    <xf numFmtId="0" fontId="6" fillId="33" borderId="10" xfId="63" applyFont="1" applyFill="1" applyBorder="1" applyAlignment="1">
      <alignment horizontal="left" vertical="top" wrapText="1"/>
      <protection/>
    </xf>
    <xf numFmtId="49" fontId="13" fillId="0" borderId="10" xfId="0" applyNumberFormat="1" applyFont="1" applyFill="1" applyBorder="1" applyAlignment="1">
      <alignment horizontal="left" vertical="top" wrapText="1"/>
    </xf>
    <xf numFmtId="0" fontId="5" fillId="33" borderId="10" xfId="63" applyFont="1" applyFill="1" applyBorder="1" applyAlignment="1">
      <alignment horizontal="center" vertical="top"/>
      <protection/>
    </xf>
    <xf numFmtId="49" fontId="6" fillId="0" borderId="10" xfId="0" applyNumberFormat="1" applyFont="1" applyBorder="1" applyAlignment="1">
      <alignment horizontal="center" vertical="top" wrapText="1"/>
    </xf>
    <xf numFmtId="49" fontId="5" fillId="0" borderId="10" xfId="0" applyNumberFormat="1" applyFont="1" applyFill="1" applyBorder="1" applyAlignment="1">
      <alignment horizontal="left" vertical="top" wrapText="1"/>
    </xf>
    <xf numFmtId="4" fontId="6" fillId="33" borderId="10" xfId="0" applyNumberFormat="1" applyFont="1" applyFill="1" applyBorder="1" applyAlignment="1">
      <alignment horizontal="left" vertical="top" wrapText="1"/>
    </xf>
    <xf numFmtId="4" fontId="6" fillId="33" borderId="10" xfId="63" applyNumberFormat="1" applyFont="1" applyFill="1" applyBorder="1" applyAlignment="1">
      <alignment horizontal="center" vertical="top" wrapText="1"/>
      <protection/>
    </xf>
    <xf numFmtId="49" fontId="6" fillId="0" borderId="10" xfId="63" applyNumberFormat="1" applyFont="1" applyFill="1" applyBorder="1" applyAlignment="1">
      <alignment horizontal="left" vertical="center" wrapText="1"/>
      <protection/>
    </xf>
    <xf numFmtId="0" fontId="5" fillId="0" borderId="11" xfId="63" applyFont="1" applyBorder="1" applyAlignment="1">
      <alignment horizontal="center" vertical="top"/>
      <protection/>
    </xf>
    <xf numFmtId="0" fontId="5" fillId="0" borderId="13" xfId="63" applyFont="1" applyBorder="1" applyAlignment="1">
      <alignment horizontal="center" vertical="top"/>
      <protection/>
    </xf>
    <xf numFmtId="0" fontId="6" fillId="0" borderId="11" xfId="63" applyFont="1" applyBorder="1" applyAlignment="1">
      <alignment horizontal="left" vertical="top" wrapText="1"/>
      <protection/>
    </xf>
    <xf numFmtId="0" fontId="6" fillId="0" borderId="13" xfId="63" applyFont="1" applyBorder="1" applyAlignment="1">
      <alignment horizontal="left" vertical="top" wrapText="1"/>
      <protection/>
    </xf>
    <xf numFmtId="172" fontId="6" fillId="0" borderId="11" xfId="63" applyNumberFormat="1" applyFont="1" applyBorder="1" applyAlignment="1">
      <alignment horizontal="left" vertical="top" wrapText="1"/>
      <protection/>
    </xf>
    <xf numFmtId="172" fontId="6" fillId="0" borderId="13" xfId="63" applyNumberFormat="1" applyFont="1" applyBorder="1" applyAlignment="1">
      <alignment horizontal="left" vertical="top" wrapText="1"/>
      <protection/>
    </xf>
    <xf numFmtId="0" fontId="5" fillId="0" borderId="0" xfId="63" applyFont="1" applyAlignment="1">
      <alignment horizontal="center" vertical="center"/>
      <protection/>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63" applyFont="1" applyBorder="1" applyAlignment="1">
      <alignment horizontal="center" vertical="top"/>
      <protection/>
    </xf>
    <xf numFmtId="0" fontId="6" fillId="0" borderId="14" xfId="63" applyFont="1" applyBorder="1" applyAlignment="1">
      <alignment horizontal="left" vertical="top" wrapText="1"/>
      <protection/>
    </xf>
    <xf numFmtId="172" fontId="6" fillId="0" borderId="11" xfId="63" applyNumberFormat="1" applyFont="1" applyFill="1" applyBorder="1" applyAlignment="1">
      <alignment horizontal="left" vertical="top" wrapText="1"/>
      <protection/>
    </xf>
    <xf numFmtId="172" fontId="6" fillId="0" borderId="14" xfId="63" applyNumberFormat="1" applyFont="1" applyFill="1" applyBorder="1" applyAlignment="1">
      <alignment horizontal="left" vertical="top" wrapText="1"/>
      <protection/>
    </xf>
    <xf numFmtId="172" fontId="6" fillId="0" borderId="13" xfId="63" applyNumberFormat="1" applyFont="1" applyFill="1" applyBorder="1" applyAlignment="1">
      <alignment horizontal="left" vertical="top" wrapText="1"/>
      <protection/>
    </xf>
    <xf numFmtId="172" fontId="5" fillId="0" borderId="10" xfId="63" applyNumberFormat="1" applyFont="1" applyBorder="1" applyAlignment="1">
      <alignment horizontal="center" vertical="top" wrapText="1"/>
      <protection/>
    </xf>
    <xf numFmtId="172" fontId="5" fillId="0" borderId="10" xfId="63" applyNumberFormat="1" applyFont="1" applyBorder="1" applyAlignment="1">
      <alignment horizontal="center" vertical="top"/>
      <protection/>
    </xf>
    <xf numFmtId="0" fontId="6" fillId="0" borderId="11" xfId="55" applyFont="1" applyBorder="1" applyAlignment="1">
      <alignment horizontal="left" vertical="top" wrapText="1"/>
      <protection/>
    </xf>
    <xf numFmtId="0" fontId="6" fillId="0" borderId="14" xfId="55" applyFont="1" applyBorder="1" applyAlignment="1">
      <alignment horizontal="left" vertical="top" wrapText="1"/>
      <protection/>
    </xf>
    <xf numFmtId="0" fontId="6" fillId="0" borderId="13" xfId="55" applyFont="1" applyBorder="1" applyAlignment="1">
      <alignment horizontal="left" vertical="top" wrapText="1"/>
      <protection/>
    </xf>
    <xf numFmtId="0" fontId="5" fillId="0" borderId="11" xfId="63" applyNumberFormat="1" applyFont="1" applyBorder="1" applyAlignment="1">
      <alignment horizontal="center" vertical="top"/>
      <protection/>
    </xf>
    <xf numFmtId="0" fontId="5" fillId="0" borderId="14" xfId="63" applyNumberFormat="1" applyFont="1" applyBorder="1" applyAlignment="1">
      <alignment horizontal="center" vertical="top"/>
      <protection/>
    </xf>
    <xf numFmtId="0" fontId="5" fillId="0" borderId="13" xfId="63" applyNumberFormat="1" applyFont="1" applyBorder="1" applyAlignment="1">
      <alignment horizontal="center" vertical="top"/>
      <protection/>
    </xf>
    <xf numFmtId="0" fontId="6" fillId="0" borderId="10" xfId="0" applyFont="1" applyFill="1" applyBorder="1" applyAlignment="1">
      <alignment vertical="top" wrapText="1"/>
    </xf>
    <xf numFmtId="0" fontId="12" fillId="0" borderId="14" xfId="0" applyFont="1" applyFill="1" applyBorder="1" applyAlignment="1">
      <alignment horizontal="left" vertical="top" wrapText="1"/>
    </xf>
    <xf numFmtId="0" fontId="12" fillId="0" borderId="13" xfId="0" applyFont="1" applyFill="1" applyBorder="1" applyAlignment="1">
      <alignment horizontal="left" vertical="top" wrapText="1"/>
    </xf>
    <xf numFmtId="0" fontId="6" fillId="0" borderId="11" xfId="63" applyFont="1" applyFill="1" applyBorder="1" applyAlignment="1">
      <alignment horizontal="left" vertical="top" wrapText="1"/>
      <protection/>
    </xf>
    <xf numFmtId="0" fontId="6" fillId="0" borderId="13" xfId="63" applyFont="1" applyFill="1" applyBorder="1" applyAlignment="1">
      <alignment horizontal="left" vertical="top" wrapText="1"/>
      <protection/>
    </xf>
    <xf numFmtId="172" fontId="6" fillId="33" borderId="11" xfId="63" applyNumberFormat="1" applyFont="1" applyFill="1" applyBorder="1" applyAlignment="1">
      <alignment horizontal="left" vertical="top" wrapText="1"/>
      <protection/>
    </xf>
    <xf numFmtId="172" fontId="6" fillId="33" borderId="13" xfId="63" applyNumberFormat="1" applyFont="1" applyFill="1" applyBorder="1" applyAlignment="1">
      <alignment horizontal="left" vertical="top" wrapText="1"/>
      <protection/>
    </xf>
    <xf numFmtId="172" fontId="5" fillId="0" borderId="10" xfId="63" applyNumberFormat="1" applyFont="1" applyBorder="1" applyAlignment="1">
      <alignment horizontal="center" wrapText="1"/>
      <protection/>
    </xf>
    <xf numFmtId="172" fontId="5" fillId="0" borderId="10" xfId="63" applyNumberFormat="1" applyFont="1" applyBorder="1" applyAlignment="1">
      <alignment horizontal="center"/>
      <protection/>
    </xf>
    <xf numFmtId="49" fontId="8" fillId="0" borderId="11" xfId="0" applyNumberFormat="1"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0" fontId="6" fillId="0" borderId="11"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5" fillId="0" borderId="10" xfId="63" applyFont="1" applyBorder="1" applyAlignment="1">
      <alignment horizontal="center" vertical="top"/>
      <protection/>
    </xf>
    <xf numFmtId="172" fontId="6" fillId="33" borderId="14" xfId="63" applyNumberFormat="1" applyFont="1" applyFill="1" applyBorder="1" applyAlignment="1">
      <alignment horizontal="left" vertical="top" wrapText="1"/>
      <protection/>
    </xf>
    <xf numFmtId="0" fontId="5" fillId="0" borderId="11" xfId="0" applyFont="1" applyBorder="1" applyAlignment="1">
      <alignment horizontal="center" vertical="top"/>
    </xf>
    <xf numFmtId="0" fontId="5" fillId="0" borderId="14" xfId="0" applyFont="1" applyBorder="1" applyAlignment="1">
      <alignment horizontal="center" vertical="top"/>
    </xf>
    <xf numFmtId="0" fontId="5" fillId="0" borderId="13" xfId="0" applyFont="1" applyBorder="1" applyAlignment="1">
      <alignment horizontal="center" vertical="top"/>
    </xf>
    <xf numFmtId="0" fontId="6" fillId="33" borderId="11" xfId="0" applyFont="1" applyFill="1" applyBorder="1" applyAlignment="1">
      <alignment horizontal="left" vertical="top" wrapText="1"/>
    </xf>
    <xf numFmtId="0" fontId="6" fillId="33" borderId="14" xfId="0" applyFont="1" applyFill="1" applyBorder="1" applyAlignment="1">
      <alignment horizontal="left" vertical="top" wrapText="1"/>
    </xf>
    <xf numFmtId="0" fontId="6" fillId="33" borderId="13" xfId="0" applyFont="1" applyFill="1" applyBorder="1" applyAlignment="1">
      <alignment horizontal="left" vertical="top" wrapText="1"/>
    </xf>
    <xf numFmtId="172" fontId="6" fillId="0" borderId="14" xfId="63" applyNumberFormat="1" applyFont="1" applyBorder="1" applyAlignment="1">
      <alignment horizontal="left" vertical="top" wrapText="1"/>
      <protection/>
    </xf>
    <xf numFmtId="0" fontId="6" fillId="0" borderId="11" xfId="0" applyFont="1" applyBorder="1" applyAlignment="1">
      <alignment horizontal="left" vertical="top" wrapText="1"/>
    </xf>
    <xf numFmtId="0" fontId="6" fillId="0" borderId="13" xfId="0" applyFont="1" applyBorder="1" applyAlignment="1">
      <alignment horizontal="left" vertical="top" wrapText="1"/>
    </xf>
    <xf numFmtId="0" fontId="5" fillId="0" borderId="10" xfId="55" applyFont="1" applyBorder="1" applyAlignment="1">
      <alignment horizontal="center" vertical="top" wrapText="1"/>
      <protection/>
    </xf>
    <xf numFmtId="0" fontId="6" fillId="0" borderId="11" xfId="0" applyFont="1" applyFill="1" applyBorder="1" applyAlignment="1">
      <alignment horizontal="left" vertical="top" wrapText="1"/>
    </xf>
    <xf numFmtId="0" fontId="6" fillId="0" borderId="13" xfId="0"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6" fillId="0" borderId="14" xfId="63" applyFont="1" applyFill="1" applyBorder="1" applyAlignment="1">
      <alignment horizontal="left" vertical="top" wrapText="1"/>
      <protection/>
    </xf>
    <xf numFmtId="0" fontId="0" fillId="0" borderId="14" xfId="0" applyBorder="1" applyAlignment="1">
      <alignment horizontal="left" vertical="top"/>
    </xf>
    <xf numFmtId="0" fontId="0" fillId="0" borderId="13" xfId="0" applyBorder="1" applyAlignment="1">
      <alignment horizontal="left" vertical="top"/>
    </xf>
    <xf numFmtId="172" fontId="6" fillId="0" borderId="10" xfId="63" applyNumberFormat="1" applyFont="1" applyBorder="1" applyAlignment="1">
      <alignment horizontal="left" vertical="top" wrapText="1"/>
      <protection/>
    </xf>
    <xf numFmtId="172" fontId="6" fillId="33" borderId="10" xfId="63" applyNumberFormat="1" applyFont="1" applyFill="1" applyBorder="1" applyAlignment="1">
      <alignment horizontal="left" vertical="top" wrapText="1"/>
      <protection/>
    </xf>
    <xf numFmtId="49" fontId="5" fillId="0" borderId="11" xfId="63" applyNumberFormat="1" applyFont="1" applyFill="1" applyBorder="1" applyAlignment="1">
      <alignment horizontal="center" vertical="top"/>
      <protection/>
    </xf>
    <xf numFmtId="49" fontId="5" fillId="0" borderId="13" xfId="63" applyNumberFormat="1" applyFont="1" applyFill="1" applyBorder="1" applyAlignment="1">
      <alignment horizontal="center" vertical="top"/>
      <protection/>
    </xf>
    <xf numFmtId="0" fontId="6" fillId="0" borderId="10" xfId="63" applyFont="1" applyBorder="1" applyAlignment="1">
      <alignment horizontal="left" vertical="top"/>
      <protection/>
    </xf>
    <xf numFmtId="0" fontId="6" fillId="0" borderId="10" xfId="63" applyFont="1" applyBorder="1" applyAlignment="1">
      <alignment horizontal="left" vertical="top" wrapText="1"/>
      <protection/>
    </xf>
    <xf numFmtId="4" fontId="6" fillId="0" borderId="11" xfId="0" applyNumberFormat="1" applyFont="1" applyFill="1" applyBorder="1" applyAlignment="1">
      <alignment horizontal="left" vertical="top" wrapText="1"/>
    </xf>
    <xf numFmtId="4" fontId="6" fillId="0" borderId="13" xfId="0" applyNumberFormat="1" applyFont="1" applyFill="1" applyBorder="1" applyAlignment="1">
      <alignment horizontal="left" vertical="top" wrapText="1"/>
    </xf>
    <xf numFmtId="49" fontId="6" fillId="0" borderId="10" xfId="63" applyNumberFormat="1" applyFont="1" applyFill="1" applyBorder="1" applyAlignment="1">
      <alignment horizontal="center" vertical="top" wrapText="1"/>
      <protection/>
    </xf>
    <xf numFmtId="172" fontId="6" fillId="0" borderId="10" xfId="63" applyNumberFormat="1" applyFont="1" applyFill="1" applyBorder="1" applyAlignment="1">
      <alignment horizontal="center" vertical="top" wrapText="1"/>
      <protection/>
    </xf>
    <xf numFmtId="172" fontId="6" fillId="0" borderId="11" xfId="63" applyNumberFormat="1" applyFont="1" applyFill="1" applyBorder="1" applyAlignment="1">
      <alignment horizontal="center" vertical="top" wrapText="1"/>
      <protection/>
    </xf>
    <xf numFmtId="172" fontId="6" fillId="0" borderId="13" xfId="63" applyNumberFormat="1" applyFont="1" applyFill="1" applyBorder="1" applyAlignment="1">
      <alignment horizontal="center" vertical="top" wrapText="1"/>
      <protection/>
    </xf>
    <xf numFmtId="191" fontId="6" fillId="0" borderId="11" xfId="63" applyNumberFormat="1" applyFont="1" applyFill="1" applyBorder="1" applyAlignment="1">
      <alignment horizontal="left" vertical="top" wrapText="1"/>
      <protection/>
    </xf>
    <xf numFmtId="191" fontId="6" fillId="0" borderId="13" xfId="63" applyNumberFormat="1" applyFont="1" applyFill="1" applyBorder="1" applyAlignment="1">
      <alignment horizontal="left" vertical="top" wrapText="1"/>
      <protection/>
    </xf>
    <xf numFmtId="49" fontId="6" fillId="0" borderId="11" xfId="63" applyNumberFormat="1" applyFont="1" applyFill="1" applyBorder="1" applyAlignment="1">
      <alignment horizontal="center" vertical="top" wrapText="1"/>
      <protection/>
    </xf>
    <xf numFmtId="49" fontId="6" fillId="0" borderId="13" xfId="63" applyNumberFormat="1" applyFont="1" applyFill="1" applyBorder="1" applyAlignment="1">
      <alignment horizontal="center" vertical="top" wrapText="1"/>
      <protection/>
    </xf>
    <xf numFmtId="172" fontId="6" fillId="0" borderId="11" xfId="63" applyNumberFormat="1" applyFont="1" applyFill="1" applyBorder="1" applyAlignment="1">
      <alignment horizontal="center" vertical="top"/>
      <protection/>
    </xf>
    <xf numFmtId="172" fontId="6" fillId="0" borderId="13" xfId="63" applyNumberFormat="1" applyFont="1" applyFill="1" applyBorder="1" applyAlignment="1">
      <alignment horizontal="center" vertical="top"/>
      <protection/>
    </xf>
    <xf numFmtId="3" fontId="6" fillId="0" borderId="10" xfId="0" applyNumberFormat="1" applyFont="1" applyFill="1" applyBorder="1" applyAlignment="1">
      <alignment horizontal="left" vertical="top" wrapText="1"/>
    </xf>
    <xf numFmtId="0" fontId="6" fillId="33" borderId="10" xfId="63" applyFont="1" applyFill="1" applyBorder="1" applyAlignment="1">
      <alignment horizontal="left" vertical="top" wrapText="1"/>
      <protection/>
    </xf>
    <xf numFmtId="191" fontId="6" fillId="0" borderId="10" xfId="63" applyNumberFormat="1" applyFont="1" applyFill="1" applyBorder="1" applyAlignment="1">
      <alignment horizontal="left" vertical="top" wrapText="1"/>
      <protection/>
    </xf>
    <xf numFmtId="172" fontId="6" fillId="0" borderId="10" xfId="63" applyNumberFormat="1" applyFont="1" applyFill="1" applyBorder="1" applyAlignment="1">
      <alignment horizontal="center" vertical="top"/>
      <protection/>
    </xf>
    <xf numFmtId="49" fontId="6" fillId="0" borderId="11"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5" fillId="33" borderId="0" xfId="63" applyFont="1" applyFill="1" applyAlignment="1">
      <alignment horizontal="center"/>
      <protection/>
    </xf>
    <xf numFmtId="0" fontId="5" fillId="33" borderId="10" xfId="63" applyFont="1" applyFill="1" applyBorder="1" applyAlignment="1">
      <alignment horizontal="center" vertical="top"/>
      <protection/>
    </xf>
    <xf numFmtId="0" fontId="5" fillId="33" borderId="10" xfId="63" applyFont="1" applyFill="1" applyBorder="1" applyAlignment="1">
      <alignment horizontal="center"/>
      <protection/>
    </xf>
    <xf numFmtId="0" fontId="5" fillId="33" borderId="10" xfId="63" applyFont="1" applyFill="1" applyBorder="1" applyAlignment="1">
      <alignment horizontal="center" vertical="top" wrapText="1"/>
      <protection/>
    </xf>
    <xf numFmtId="0" fontId="5" fillId="33" borderId="10" xfId="0" applyFont="1" applyFill="1" applyBorder="1" applyAlignment="1">
      <alignment horizontal="center" vertical="top" wrapText="1"/>
    </xf>
    <xf numFmtId="0" fontId="6" fillId="0" borderId="11" xfId="63" applyFont="1" applyFill="1" applyBorder="1" applyAlignment="1">
      <alignment horizontal="center" vertical="top"/>
      <protection/>
    </xf>
    <xf numFmtId="0" fontId="6" fillId="0" borderId="14" xfId="63" applyFont="1" applyFill="1" applyBorder="1" applyAlignment="1">
      <alignment horizontal="center" vertical="top"/>
      <protection/>
    </xf>
    <xf numFmtId="0" fontId="6" fillId="0" borderId="13" xfId="63" applyFont="1" applyFill="1" applyBorder="1" applyAlignment="1">
      <alignment horizontal="center" vertical="top"/>
      <protection/>
    </xf>
    <xf numFmtId="49" fontId="6" fillId="0" borderId="14" xfId="0" applyNumberFormat="1" applyFont="1" applyFill="1" applyBorder="1" applyAlignment="1">
      <alignment horizontal="center" vertical="top" wrapText="1"/>
    </xf>
    <xf numFmtId="172" fontId="6" fillId="0" borderId="14" xfId="63" applyNumberFormat="1" applyFont="1" applyFill="1" applyBorder="1" applyAlignment="1">
      <alignment horizontal="center" vertical="top" wrapText="1"/>
      <protection/>
    </xf>
    <xf numFmtId="172" fontId="6" fillId="0" borderId="14" xfId="63" applyNumberFormat="1" applyFont="1" applyFill="1" applyBorder="1" applyAlignment="1">
      <alignment horizontal="center" vertical="top"/>
      <protection/>
    </xf>
    <xf numFmtId="4" fontId="6" fillId="0" borderId="11" xfId="63" applyNumberFormat="1" applyFont="1" applyFill="1" applyBorder="1" applyAlignment="1">
      <alignment horizontal="center" vertical="top" wrapText="1"/>
      <protection/>
    </xf>
    <xf numFmtId="0" fontId="5" fillId="33" borderId="11" xfId="0" applyNumberFormat="1" applyFont="1" applyFill="1" applyBorder="1" applyAlignment="1">
      <alignment horizontal="center" vertical="top"/>
    </xf>
    <xf numFmtId="0" fontId="5" fillId="33" borderId="14"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6" fillId="33" borderId="11" xfId="63" applyFont="1" applyFill="1" applyBorder="1" applyAlignment="1">
      <alignment horizontal="left" vertical="top" wrapText="1"/>
      <protection/>
    </xf>
    <xf numFmtId="0" fontId="6" fillId="33" borderId="14" xfId="63" applyFont="1" applyFill="1" applyBorder="1" applyAlignment="1">
      <alignment horizontal="left" vertical="top" wrapText="1"/>
      <protection/>
    </xf>
    <xf numFmtId="0" fontId="6" fillId="33" borderId="13" xfId="63" applyFont="1" applyFill="1" applyBorder="1" applyAlignment="1">
      <alignment horizontal="left" vertical="top" wrapText="1"/>
      <protection/>
    </xf>
    <xf numFmtId="0" fontId="5" fillId="0" borderId="11" xfId="0" applyFont="1" applyFill="1" applyBorder="1" applyAlignment="1">
      <alignment horizontal="center" vertical="top"/>
    </xf>
    <xf numFmtId="0" fontId="5" fillId="0" borderId="14" xfId="0" applyFont="1" applyFill="1" applyBorder="1" applyAlignment="1">
      <alignment horizontal="center" vertical="top"/>
    </xf>
    <xf numFmtId="0" fontId="5" fillId="0" borderId="13" xfId="0" applyFont="1" applyFill="1" applyBorder="1" applyAlignment="1">
      <alignment horizontal="center" vertical="top"/>
    </xf>
    <xf numFmtId="4" fontId="6" fillId="0" borderId="14" xfId="0" applyNumberFormat="1" applyFont="1" applyFill="1" applyBorder="1" applyAlignment="1">
      <alignment horizontal="left" vertical="top" wrapText="1"/>
    </xf>
    <xf numFmtId="49" fontId="6" fillId="0" borderId="14" xfId="63" applyNumberFormat="1" applyFont="1" applyFill="1" applyBorder="1" applyAlignment="1">
      <alignment horizontal="center" vertical="top" wrapText="1"/>
      <protection/>
    </xf>
    <xf numFmtId="172" fontId="5" fillId="0" borderId="0" xfId="63" applyNumberFormat="1" applyFont="1" applyFill="1" applyAlignment="1">
      <alignment horizontal="center"/>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3" xfId="57"/>
    <cellStyle name="Обычный 3 2" xfId="58"/>
    <cellStyle name="Обычный 3 3" xfId="59"/>
    <cellStyle name="Обычный 4" xfId="60"/>
    <cellStyle name="Обычный 5" xfId="61"/>
    <cellStyle name="Обычный 7" xfId="62"/>
    <cellStyle name="Обычный_АПК" xfId="63"/>
    <cellStyle name="Обычный_Перераспределение расх.ОБ+ФБ" xfId="64"/>
    <cellStyle name="Обычный_Таблица поправок ОБРАЗЕЦ"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Финансовый 2" xfId="75"/>
    <cellStyle name="Финансовый 3"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40</xdr:row>
      <xdr:rowOff>0</xdr:rowOff>
    </xdr:from>
    <xdr:ext cx="180975" cy="400050"/>
    <xdr:sp fLocksText="0">
      <xdr:nvSpPr>
        <xdr:cNvPr id="1" name="TextBox 1"/>
        <xdr:cNvSpPr txBox="1">
          <a:spLocks noChangeArrowheads="1"/>
        </xdr:cNvSpPr>
      </xdr:nvSpPr>
      <xdr:spPr>
        <a:xfrm>
          <a:off x="838200" y="40128825"/>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65</xdr:row>
      <xdr:rowOff>0</xdr:rowOff>
    </xdr:from>
    <xdr:ext cx="190500" cy="466725"/>
    <xdr:sp fLocksText="0">
      <xdr:nvSpPr>
        <xdr:cNvPr id="2" name="TextBox 2"/>
        <xdr:cNvSpPr txBox="1">
          <a:spLocks noChangeArrowheads="1"/>
        </xdr:cNvSpPr>
      </xdr:nvSpPr>
      <xdr:spPr>
        <a:xfrm>
          <a:off x="838200" y="76752450"/>
          <a:ext cx="190500"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29</xdr:row>
      <xdr:rowOff>0</xdr:rowOff>
    </xdr:from>
    <xdr:ext cx="180975" cy="266700"/>
    <xdr:sp fLocksText="0">
      <xdr:nvSpPr>
        <xdr:cNvPr id="3" name="TextBox 3"/>
        <xdr:cNvSpPr txBox="1">
          <a:spLocks noChangeArrowheads="1"/>
        </xdr:cNvSpPr>
      </xdr:nvSpPr>
      <xdr:spPr>
        <a:xfrm>
          <a:off x="838200" y="309276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89</xdr:row>
      <xdr:rowOff>0</xdr:rowOff>
    </xdr:from>
    <xdr:ext cx="180975" cy="266700"/>
    <xdr:sp fLocksText="0">
      <xdr:nvSpPr>
        <xdr:cNvPr id="4" name="TextBox 4"/>
        <xdr:cNvSpPr txBox="1">
          <a:spLocks noChangeArrowheads="1"/>
        </xdr:cNvSpPr>
      </xdr:nvSpPr>
      <xdr:spPr>
        <a:xfrm>
          <a:off x="838200" y="1020984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177</xdr:row>
      <xdr:rowOff>0</xdr:rowOff>
    </xdr:from>
    <xdr:ext cx="180975" cy="304800"/>
    <xdr:sp fLocksText="0">
      <xdr:nvSpPr>
        <xdr:cNvPr id="1" name="TextBox 1"/>
        <xdr:cNvSpPr txBox="1">
          <a:spLocks noChangeArrowheads="1"/>
        </xdr:cNvSpPr>
      </xdr:nvSpPr>
      <xdr:spPr>
        <a:xfrm>
          <a:off x="838200" y="126453900"/>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177</xdr:row>
      <xdr:rowOff>0</xdr:rowOff>
    </xdr:from>
    <xdr:ext cx="180975" cy="304800"/>
    <xdr:sp fLocksText="0">
      <xdr:nvSpPr>
        <xdr:cNvPr id="2" name="TextBox 5"/>
        <xdr:cNvSpPr txBox="1">
          <a:spLocks noChangeArrowheads="1"/>
        </xdr:cNvSpPr>
      </xdr:nvSpPr>
      <xdr:spPr>
        <a:xfrm>
          <a:off x="838200" y="126453900"/>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195</xdr:row>
      <xdr:rowOff>0</xdr:rowOff>
    </xdr:from>
    <xdr:ext cx="190500" cy="266700"/>
    <xdr:sp fLocksText="0">
      <xdr:nvSpPr>
        <xdr:cNvPr id="3" name="TextBox 6"/>
        <xdr:cNvSpPr txBox="1">
          <a:spLocks noChangeArrowheads="1"/>
        </xdr:cNvSpPr>
      </xdr:nvSpPr>
      <xdr:spPr>
        <a:xfrm>
          <a:off x="838200" y="1540573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195</xdr:row>
      <xdr:rowOff>0</xdr:rowOff>
    </xdr:from>
    <xdr:ext cx="190500" cy="266700"/>
    <xdr:sp fLocksText="0">
      <xdr:nvSpPr>
        <xdr:cNvPr id="4" name="TextBox 7"/>
        <xdr:cNvSpPr txBox="1">
          <a:spLocks noChangeArrowheads="1"/>
        </xdr:cNvSpPr>
      </xdr:nvSpPr>
      <xdr:spPr>
        <a:xfrm>
          <a:off x="838200" y="1540573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145</xdr:row>
      <xdr:rowOff>0</xdr:rowOff>
    </xdr:from>
    <xdr:ext cx="180975" cy="266700"/>
    <xdr:sp fLocksText="0">
      <xdr:nvSpPr>
        <xdr:cNvPr id="5" name="TextBox 8"/>
        <xdr:cNvSpPr txBox="1">
          <a:spLocks noChangeArrowheads="1"/>
        </xdr:cNvSpPr>
      </xdr:nvSpPr>
      <xdr:spPr>
        <a:xfrm>
          <a:off x="838200" y="1040511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84</xdr:row>
      <xdr:rowOff>0</xdr:rowOff>
    </xdr:from>
    <xdr:ext cx="190500" cy="266700"/>
    <xdr:sp fLocksText="0">
      <xdr:nvSpPr>
        <xdr:cNvPr id="6" name="TextBox 9"/>
        <xdr:cNvSpPr txBox="1">
          <a:spLocks noChangeArrowheads="1"/>
        </xdr:cNvSpPr>
      </xdr:nvSpPr>
      <xdr:spPr>
        <a:xfrm>
          <a:off x="838200" y="616172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84</xdr:row>
      <xdr:rowOff>0</xdr:rowOff>
    </xdr:from>
    <xdr:ext cx="190500" cy="266700"/>
    <xdr:sp fLocksText="0">
      <xdr:nvSpPr>
        <xdr:cNvPr id="7" name="TextBox 10"/>
        <xdr:cNvSpPr txBox="1">
          <a:spLocks noChangeArrowheads="1"/>
        </xdr:cNvSpPr>
      </xdr:nvSpPr>
      <xdr:spPr>
        <a:xfrm>
          <a:off x="838200" y="616172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161</xdr:row>
      <xdr:rowOff>0</xdr:rowOff>
    </xdr:from>
    <xdr:ext cx="190500" cy="314325"/>
    <xdr:sp fLocksText="0">
      <xdr:nvSpPr>
        <xdr:cNvPr id="8" name="TextBox 11"/>
        <xdr:cNvSpPr txBox="1">
          <a:spLocks noChangeArrowheads="1"/>
        </xdr:cNvSpPr>
      </xdr:nvSpPr>
      <xdr:spPr>
        <a:xfrm>
          <a:off x="838200" y="113252250"/>
          <a:ext cx="190500"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205</xdr:row>
      <xdr:rowOff>0</xdr:rowOff>
    </xdr:from>
    <xdr:ext cx="190500" cy="266700"/>
    <xdr:sp fLocksText="0">
      <xdr:nvSpPr>
        <xdr:cNvPr id="9" name="TextBox 12"/>
        <xdr:cNvSpPr txBox="1">
          <a:spLocks noChangeArrowheads="1"/>
        </xdr:cNvSpPr>
      </xdr:nvSpPr>
      <xdr:spPr>
        <a:xfrm>
          <a:off x="838200" y="1592580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249</xdr:row>
      <xdr:rowOff>0</xdr:rowOff>
    </xdr:from>
    <xdr:ext cx="180975" cy="333375"/>
    <xdr:sp fLocksText="0">
      <xdr:nvSpPr>
        <xdr:cNvPr id="10" name="TextBox 13"/>
        <xdr:cNvSpPr txBox="1">
          <a:spLocks noChangeArrowheads="1"/>
        </xdr:cNvSpPr>
      </xdr:nvSpPr>
      <xdr:spPr>
        <a:xfrm>
          <a:off x="838200" y="1988629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250</xdr:row>
      <xdr:rowOff>0</xdr:rowOff>
    </xdr:from>
    <xdr:ext cx="180975" cy="333375"/>
    <xdr:sp fLocksText="0">
      <xdr:nvSpPr>
        <xdr:cNvPr id="11" name="TextBox 14"/>
        <xdr:cNvSpPr txBox="1">
          <a:spLocks noChangeArrowheads="1"/>
        </xdr:cNvSpPr>
      </xdr:nvSpPr>
      <xdr:spPr>
        <a:xfrm>
          <a:off x="838200" y="1998630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250</xdr:row>
      <xdr:rowOff>0</xdr:rowOff>
    </xdr:from>
    <xdr:ext cx="180975" cy="333375"/>
    <xdr:sp fLocksText="0">
      <xdr:nvSpPr>
        <xdr:cNvPr id="12" name="TextBox 15"/>
        <xdr:cNvSpPr txBox="1">
          <a:spLocks noChangeArrowheads="1"/>
        </xdr:cNvSpPr>
      </xdr:nvSpPr>
      <xdr:spPr>
        <a:xfrm>
          <a:off x="838200" y="1998630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250</xdr:row>
      <xdr:rowOff>0</xdr:rowOff>
    </xdr:from>
    <xdr:ext cx="180975" cy="333375"/>
    <xdr:sp fLocksText="0">
      <xdr:nvSpPr>
        <xdr:cNvPr id="13" name="TextBox 16"/>
        <xdr:cNvSpPr txBox="1">
          <a:spLocks noChangeArrowheads="1"/>
        </xdr:cNvSpPr>
      </xdr:nvSpPr>
      <xdr:spPr>
        <a:xfrm>
          <a:off x="838200" y="1998630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250</xdr:row>
      <xdr:rowOff>0</xdr:rowOff>
    </xdr:from>
    <xdr:ext cx="180975" cy="333375"/>
    <xdr:sp fLocksText="0">
      <xdr:nvSpPr>
        <xdr:cNvPr id="14" name="TextBox 17"/>
        <xdr:cNvSpPr txBox="1">
          <a:spLocks noChangeArrowheads="1"/>
        </xdr:cNvSpPr>
      </xdr:nvSpPr>
      <xdr:spPr>
        <a:xfrm>
          <a:off x="838200" y="1998630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87</xdr:row>
      <xdr:rowOff>0</xdr:rowOff>
    </xdr:from>
    <xdr:ext cx="180975" cy="266700"/>
    <xdr:sp fLocksText="0">
      <xdr:nvSpPr>
        <xdr:cNvPr id="15" name="TextBox 19"/>
        <xdr:cNvSpPr txBox="1">
          <a:spLocks noChangeArrowheads="1"/>
        </xdr:cNvSpPr>
      </xdr:nvSpPr>
      <xdr:spPr>
        <a:xfrm>
          <a:off x="838200" y="639127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514350</xdr:colOff>
      <xdr:row>168</xdr:row>
      <xdr:rowOff>0</xdr:rowOff>
    </xdr:from>
    <xdr:ext cx="180975" cy="352425"/>
    <xdr:sp fLocksText="0">
      <xdr:nvSpPr>
        <xdr:cNvPr id="16" name="TextBox 20"/>
        <xdr:cNvSpPr txBox="1">
          <a:spLocks noChangeArrowheads="1"/>
        </xdr:cNvSpPr>
      </xdr:nvSpPr>
      <xdr:spPr>
        <a:xfrm>
          <a:off x="847725" y="119453025"/>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261</xdr:row>
      <xdr:rowOff>0</xdr:rowOff>
    </xdr:from>
    <xdr:ext cx="180975" cy="266700"/>
    <xdr:sp fLocksText="0">
      <xdr:nvSpPr>
        <xdr:cNvPr id="17" name="TextBox 21"/>
        <xdr:cNvSpPr txBox="1">
          <a:spLocks noChangeArrowheads="1"/>
        </xdr:cNvSpPr>
      </xdr:nvSpPr>
      <xdr:spPr>
        <a:xfrm>
          <a:off x="838200" y="2070639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216</xdr:row>
      <xdr:rowOff>0</xdr:rowOff>
    </xdr:from>
    <xdr:ext cx="190500" cy="533400"/>
    <xdr:sp fLocksText="0">
      <xdr:nvSpPr>
        <xdr:cNvPr id="18" name="TextBox 22"/>
        <xdr:cNvSpPr txBox="1">
          <a:spLocks noChangeArrowheads="1"/>
        </xdr:cNvSpPr>
      </xdr:nvSpPr>
      <xdr:spPr>
        <a:xfrm>
          <a:off x="838200" y="167859075"/>
          <a:ext cx="190500" cy="533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514350</xdr:colOff>
      <xdr:row>113</xdr:row>
      <xdr:rowOff>0</xdr:rowOff>
    </xdr:from>
    <xdr:ext cx="180975" cy="266700"/>
    <xdr:sp fLocksText="0">
      <xdr:nvSpPr>
        <xdr:cNvPr id="19" name="TextBox 23"/>
        <xdr:cNvSpPr txBox="1">
          <a:spLocks noChangeArrowheads="1"/>
        </xdr:cNvSpPr>
      </xdr:nvSpPr>
      <xdr:spPr>
        <a:xfrm>
          <a:off x="847725" y="79267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128</xdr:row>
      <xdr:rowOff>0</xdr:rowOff>
    </xdr:from>
    <xdr:ext cx="180975" cy="266700"/>
    <xdr:sp fLocksText="0">
      <xdr:nvSpPr>
        <xdr:cNvPr id="20" name="TextBox 30"/>
        <xdr:cNvSpPr txBox="1">
          <a:spLocks noChangeArrowheads="1"/>
        </xdr:cNvSpPr>
      </xdr:nvSpPr>
      <xdr:spPr>
        <a:xfrm>
          <a:off x="838200" y="9032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92</xdr:row>
      <xdr:rowOff>0</xdr:rowOff>
    </xdr:from>
    <xdr:ext cx="180975" cy="266700"/>
    <xdr:sp fLocksText="0">
      <xdr:nvSpPr>
        <xdr:cNvPr id="21" name="TextBox 24"/>
        <xdr:cNvSpPr txBox="1">
          <a:spLocks noChangeArrowheads="1"/>
        </xdr:cNvSpPr>
      </xdr:nvSpPr>
      <xdr:spPr>
        <a:xfrm>
          <a:off x="838200" y="68980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208</xdr:row>
      <xdr:rowOff>0</xdr:rowOff>
    </xdr:from>
    <xdr:ext cx="190500" cy="276225"/>
    <xdr:sp fLocksText="0">
      <xdr:nvSpPr>
        <xdr:cNvPr id="22" name="TextBox 25"/>
        <xdr:cNvSpPr txBox="1">
          <a:spLocks noChangeArrowheads="1"/>
        </xdr:cNvSpPr>
      </xdr:nvSpPr>
      <xdr:spPr>
        <a:xfrm>
          <a:off x="838200" y="160858200"/>
          <a:ext cx="1905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504825</xdr:colOff>
      <xdr:row>110</xdr:row>
      <xdr:rowOff>0</xdr:rowOff>
    </xdr:from>
    <xdr:ext cx="190500" cy="333375"/>
    <xdr:sp fLocksText="0">
      <xdr:nvSpPr>
        <xdr:cNvPr id="1" name="TextBox 1"/>
        <xdr:cNvSpPr txBox="1">
          <a:spLocks noChangeArrowheads="1"/>
        </xdr:cNvSpPr>
      </xdr:nvSpPr>
      <xdr:spPr>
        <a:xfrm>
          <a:off x="10077450" y="135483600"/>
          <a:ext cx="1905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107</xdr:row>
      <xdr:rowOff>0</xdr:rowOff>
    </xdr:from>
    <xdr:ext cx="190500" cy="333375"/>
    <xdr:sp fLocksText="0">
      <xdr:nvSpPr>
        <xdr:cNvPr id="2" name="TextBox 2"/>
        <xdr:cNvSpPr txBox="1">
          <a:spLocks noChangeArrowheads="1"/>
        </xdr:cNvSpPr>
      </xdr:nvSpPr>
      <xdr:spPr>
        <a:xfrm>
          <a:off x="10077450" y="131083050"/>
          <a:ext cx="1905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102</xdr:row>
      <xdr:rowOff>0</xdr:rowOff>
    </xdr:from>
    <xdr:ext cx="190500" cy="371475"/>
    <xdr:sp fLocksText="0">
      <xdr:nvSpPr>
        <xdr:cNvPr id="3" name="TextBox 3"/>
        <xdr:cNvSpPr txBox="1">
          <a:spLocks noChangeArrowheads="1"/>
        </xdr:cNvSpPr>
      </xdr:nvSpPr>
      <xdr:spPr>
        <a:xfrm>
          <a:off x="10077450" y="123282075"/>
          <a:ext cx="190500" cy="3714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69</xdr:row>
      <xdr:rowOff>0</xdr:rowOff>
    </xdr:from>
    <xdr:ext cx="190500" cy="266700"/>
    <xdr:sp fLocksText="0">
      <xdr:nvSpPr>
        <xdr:cNvPr id="4" name="TextBox 4"/>
        <xdr:cNvSpPr txBox="1">
          <a:spLocks noChangeArrowheads="1"/>
        </xdr:cNvSpPr>
      </xdr:nvSpPr>
      <xdr:spPr>
        <a:xfrm>
          <a:off x="10077450" y="815054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113</xdr:row>
      <xdr:rowOff>0</xdr:rowOff>
    </xdr:from>
    <xdr:ext cx="190500" cy="266700"/>
    <xdr:sp fLocksText="0">
      <xdr:nvSpPr>
        <xdr:cNvPr id="5" name="TextBox 5"/>
        <xdr:cNvSpPr txBox="1">
          <a:spLocks noChangeArrowheads="1"/>
        </xdr:cNvSpPr>
      </xdr:nvSpPr>
      <xdr:spPr>
        <a:xfrm>
          <a:off x="10077450" y="1394364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111</xdr:row>
      <xdr:rowOff>0</xdr:rowOff>
    </xdr:from>
    <xdr:ext cx="190500" cy="266700"/>
    <xdr:sp fLocksText="0">
      <xdr:nvSpPr>
        <xdr:cNvPr id="6" name="TextBox 6"/>
        <xdr:cNvSpPr txBox="1">
          <a:spLocks noChangeArrowheads="1"/>
        </xdr:cNvSpPr>
      </xdr:nvSpPr>
      <xdr:spPr>
        <a:xfrm>
          <a:off x="10077450" y="1364837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504825</xdr:colOff>
      <xdr:row>111</xdr:row>
      <xdr:rowOff>0</xdr:rowOff>
    </xdr:from>
    <xdr:ext cx="190500" cy="266700"/>
    <xdr:sp fLocksText="0">
      <xdr:nvSpPr>
        <xdr:cNvPr id="7" name="TextBox 7"/>
        <xdr:cNvSpPr txBox="1">
          <a:spLocks noChangeArrowheads="1"/>
        </xdr:cNvSpPr>
      </xdr:nvSpPr>
      <xdr:spPr>
        <a:xfrm>
          <a:off x="10077450" y="1364837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165"/>
  <sheetViews>
    <sheetView zoomScale="90" zoomScaleNormal="90" zoomScaleSheetLayoutView="90" workbookViewId="0" topLeftCell="A1">
      <selection activeCell="D2" sqref="D2:F2"/>
    </sheetView>
  </sheetViews>
  <sheetFormatPr defaultColWidth="9.140625" defaultRowHeight="12.75"/>
  <cols>
    <col min="1" max="1" width="5.00390625" style="9" customWidth="1"/>
    <col min="2" max="2" width="57.57421875" style="12" customWidth="1"/>
    <col min="3" max="3" width="29.421875" style="179" customWidth="1"/>
    <col min="4" max="6" width="16.140625" style="6" customWidth="1"/>
    <col min="7" max="7" width="74.28125" style="3" customWidth="1"/>
    <col min="8" max="16384" width="9.140625" style="3" customWidth="1"/>
  </cols>
  <sheetData>
    <row r="1" spans="1:7" s="1" customFormat="1" ht="15.75">
      <c r="A1" s="290" t="s">
        <v>13</v>
      </c>
      <c r="B1" s="290"/>
      <c r="C1" s="290"/>
      <c r="D1" s="290"/>
      <c r="E1" s="290"/>
      <c r="F1" s="290"/>
      <c r="G1" s="290"/>
    </row>
    <row r="2" spans="1:7" s="1" customFormat="1" ht="15.75">
      <c r="A2" s="9"/>
      <c r="B2" s="18"/>
      <c r="C2" s="178"/>
      <c r="D2" s="206"/>
      <c r="E2" s="206"/>
      <c r="F2" s="206"/>
      <c r="G2" s="2"/>
    </row>
    <row r="3" spans="1:7" s="1" customFormat="1" ht="31.5" customHeight="1">
      <c r="A3" s="291" t="s">
        <v>4</v>
      </c>
      <c r="B3" s="291" t="s">
        <v>7</v>
      </c>
      <c r="C3" s="292" t="s">
        <v>8</v>
      </c>
      <c r="D3" s="299" t="s">
        <v>6</v>
      </c>
      <c r="E3" s="300"/>
      <c r="F3" s="300"/>
      <c r="G3" s="291" t="s">
        <v>9</v>
      </c>
    </row>
    <row r="4" spans="1:7" s="1" customFormat="1" ht="15.75">
      <c r="A4" s="291"/>
      <c r="B4" s="291"/>
      <c r="C4" s="293"/>
      <c r="D4" s="137" t="s">
        <v>10</v>
      </c>
      <c r="E4" s="137" t="s">
        <v>11</v>
      </c>
      <c r="F4" s="137" t="s">
        <v>12</v>
      </c>
      <c r="G4" s="291"/>
    </row>
    <row r="5" spans="1:7" ht="15.75">
      <c r="A5" s="66">
        <v>1</v>
      </c>
      <c r="B5" s="60">
        <v>2</v>
      </c>
      <c r="C5" s="66">
        <v>3</v>
      </c>
      <c r="D5" s="60">
        <v>4</v>
      </c>
      <c r="E5" s="66">
        <v>5</v>
      </c>
      <c r="F5" s="60">
        <v>6</v>
      </c>
      <c r="G5" s="66">
        <v>7</v>
      </c>
    </row>
    <row r="6" spans="1:7" s="8" customFormat="1" ht="15.75">
      <c r="A6" s="62"/>
      <c r="B6" s="63" t="s">
        <v>5</v>
      </c>
      <c r="C6" s="159"/>
      <c r="D6" s="159">
        <f>D7+D9+D11+D19+D25+D27+D31+D33+D35+D38+D41+D44+D64+D66+D68+D83+D89+D91</f>
        <v>3948613.7</v>
      </c>
      <c r="E6" s="159">
        <f>E7+E9+E11+E19+E25+E27+E31+E33+E35+E38+E41+E44+E64+E66+E68+E83+E89+E91</f>
        <v>1156533.9000000001</v>
      </c>
      <c r="F6" s="159">
        <f>F7+F9+F11+F19+F25+F27+F31+F33+F35+F38+F41+F44+F64+F66+F68+F83+F89+F91</f>
        <v>1286642.8</v>
      </c>
      <c r="G6" s="159"/>
    </row>
    <row r="7" spans="1:7" s="55" customFormat="1" ht="31.5">
      <c r="A7" s="56">
        <v>1</v>
      </c>
      <c r="B7" s="182" t="s">
        <v>166</v>
      </c>
      <c r="C7" s="181"/>
      <c r="D7" s="181">
        <f>D8</f>
        <v>6500</v>
      </c>
      <c r="E7" s="181">
        <f>E8</f>
        <v>0</v>
      </c>
      <c r="F7" s="181">
        <f>F8</f>
        <v>0</v>
      </c>
      <c r="G7" s="181"/>
    </row>
    <row r="8" spans="1:7" s="38" customFormat="1" ht="94.5">
      <c r="A8" s="96"/>
      <c r="B8" s="57" t="s">
        <v>169</v>
      </c>
      <c r="C8" s="111" t="s">
        <v>170</v>
      </c>
      <c r="D8" s="113">
        <v>6500</v>
      </c>
      <c r="E8" s="113">
        <v>0</v>
      </c>
      <c r="F8" s="113">
        <v>0</v>
      </c>
      <c r="G8" s="238" t="s">
        <v>831</v>
      </c>
    </row>
    <row r="9" spans="1:7" s="38" customFormat="1" ht="15.75">
      <c r="A9" s="251">
        <v>2</v>
      </c>
      <c r="B9" s="255" t="s">
        <v>745</v>
      </c>
      <c r="C9" s="256"/>
      <c r="D9" s="94">
        <f>SUM(D10)</f>
        <v>1169.3</v>
      </c>
      <c r="E9" s="94">
        <f>SUM(E10)</f>
        <v>0</v>
      </c>
      <c r="F9" s="94">
        <f>SUM(F10)</f>
        <v>0</v>
      </c>
      <c r="G9" s="257"/>
    </row>
    <row r="10" spans="1:7" s="38" customFormat="1" ht="31.5">
      <c r="A10" s="258"/>
      <c r="B10" s="259" t="s">
        <v>793</v>
      </c>
      <c r="C10" s="33" t="s">
        <v>794</v>
      </c>
      <c r="D10" s="108">
        <v>1169.3</v>
      </c>
      <c r="E10" s="108">
        <v>0</v>
      </c>
      <c r="F10" s="108">
        <v>0</v>
      </c>
      <c r="G10" s="260" t="s">
        <v>790</v>
      </c>
    </row>
    <row r="11" spans="1:7" s="55" customFormat="1" ht="31.5">
      <c r="A11" s="56">
        <v>3</v>
      </c>
      <c r="B11" s="182" t="s">
        <v>184</v>
      </c>
      <c r="C11" s="181"/>
      <c r="D11" s="181">
        <f>SUM(D12:D18)</f>
        <v>1532423.4000000001</v>
      </c>
      <c r="E11" s="181">
        <f>SUM(E12:E18)</f>
        <v>2642.8</v>
      </c>
      <c r="F11" s="181">
        <f>SUM(F12:F18)</f>
        <v>2642.8</v>
      </c>
      <c r="G11" s="181"/>
    </row>
    <row r="12" spans="1:7" s="38" customFormat="1" ht="189">
      <c r="A12" s="267"/>
      <c r="B12" s="32" t="s">
        <v>574</v>
      </c>
      <c r="C12" s="242" t="s">
        <v>575</v>
      </c>
      <c r="D12" s="84">
        <v>654056.2</v>
      </c>
      <c r="E12" s="84">
        <v>0</v>
      </c>
      <c r="F12" s="84">
        <v>0</v>
      </c>
      <c r="G12" s="32" t="s">
        <v>832</v>
      </c>
    </row>
    <row r="13" spans="1:7" s="55" customFormat="1" ht="157.5">
      <c r="A13" s="267"/>
      <c r="B13" s="32" t="s">
        <v>576</v>
      </c>
      <c r="C13" s="242" t="s">
        <v>577</v>
      </c>
      <c r="D13" s="84">
        <v>764556.9</v>
      </c>
      <c r="E13" s="84">
        <v>0</v>
      </c>
      <c r="F13" s="84">
        <v>0</v>
      </c>
      <c r="G13" s="32" t="s">
        <v>833</v>
      </c>
    </row>
    <row r="14" spans="1:7" s="38" customFormat="1" ht="173.25">
      <c r="A14" s="267"/>
      <c r="B14" s="32" t="s">
        <v>578</v>
      </c>
      <c r="C14" s="242" t="s">
        <v>579</v>
      </c>
      <c r="D14" s="84">
        <v>84569.4</v>
      </c>
      <c r="E14" s="84">
        <v>0</v>
      </c>
      <c r="F14" s="84">
        <v>0</v>
      </c>
      <c r="G14" s="32" t="s">
        <v>834</v>
      </c>
    </row>
    <row r="15" spans="1:7" s="55" customFormat="1" ht="141.75">
      <c r="A15" s="267"/>
      <c r="B15" s="32" t="s">
        <v>580</v>
      </c>
      <c r="C15" s="242" t="s">
        <v>581</v>
      </c>
      <c r="D15" s="84">
        <v>8084.8</v>
      </c>
      <c r="E15" s="84">
        <v>0</v>
      </c>
      <c r="F15" s="84">
        <v>0</v>
      </c>
      <c r="G15" s="32" t="s">
        <v>835</v>
      </c>
    </row>
    <row r="16" spans="1:7" s="38" customFormat="1" ht="173.25">
      <c r="A16" s="267"/>
      <c r="B16" s="32" t="s">
        <v>582</v>
      </c>
      <c r="C16" s="242" t="s">
        <v>583</v>
      </c>
      <c r="D16" s="84">
        <v>10000</v>
      </c>
      <c r="E16" s="84">
        <v>0</v>
      </c>
      <c r="F16" s="84">
        <v>0</v>
      </c>
      <c r="G16" s="32" t="s">
        <v>836</v>
      </c>
    </row>
    <row r="17" spans="1:7" s="38" customFormat="1" ht="189">
      <c r="A17" s="267"/>
      <c r="B17" s="32" t="s">
        <v>584</v>
      </c>
      <c r="C17" s="242" t="s">
        <v>495</v>
      </c>
      <c r="D17" s="84">
        <v>8513.3</v>
      </c>
      <c r="E17" s="84">
        <v>0</v>
      </c>
      <c r="F17" s="84">
        <v>0</v>
      </c>
      <c r="G17" s="32" t="s">
        <v>837</v>
      </c>
    </row>
    <row r="18" spans="1:7" s="55" customFormat="1" ht="173.25">
      <c r="A18" s="267"/>
      <c r="B18" s="32" t="s">
        <v>585</v>
      </c>
      <c r="C18" s="242" t="s">
        <v>544</v>
      </c>
      <c r="D18" s="84">
        <v>2642.8</v>
      </c>
      <c r="E18" s="84">
        <v>2642.8</v>
      </c>
      <c r="F18" s="84">
        <v>2642.8</v>
      </c>
      <c r="G18" s="32" t="s">
        <v>838</v>
      </c>
    </row>
    <row r="19" spans="1:7" s="38" customFormat="1" ht="15.75" customHeight="1">
      <c r="A19" s="56">
        <v>4</v>
      </c>
      <c r="B19" s="182" t="s">
        <v>404</v>
      </c>
      <c r="C19" s="181"/>
      <c r="D19" s="181">
        <f>SUM(D20:D24)</f>
        <v>62941.2</v>
      </c>
      <c r="E19" s="181">
        <f>SUM(E20:E24)</f>
        <v>0</v>
      </c>
      <c r="F19" s="181">
        <f>SUM(F20:F24)</f>
        <v>0</v>
      </c>
      <c r="G19" s="181"/>
    </row>
    <row r="20" spans="1:7" s="38" customFormat="1" ht="126">
      <c r="A20" s="96"/>
      <c r="B20" s="32" t="s">
        <v>405</v>
      </c>
      <c r="C20" s="75" t="s">
        <v>406</v>
      </c>
      <c r="D20" s="84">
        <v>10759.1</v>
      </c>
      <c r="E20" s="84">
        <v>0</v>
      </c>
      <c r="F20" s="84">
        <v>0</v>
      </c>
      <c r="G20" s="238" t="s">
        <v>839</v>
      </c>
    </row>
    <row r="21" spans="1:7" s="90" customFormat="1" ht="214.5" customHeight="1">
      <c r="A21" s="96"/>
      <c r="B21" s="32" t="s">
        <v>407</v>
      </c>
      <c r="C21" s="75" t="s">
        <v>408</v>
      </c>
      <c r="D21" s="84">
        <v>15696.6</v>
      </c>
      <c r="E21" s="84">
        <v>0</v>
      </c>
      <c r="F21" s="84">
        <v>0</v>
      </c>
      <c r="G21" s="238" t="s">
        <v>840</v>
      </c>
    </row>
    <row r="22" spans="1:7" s="90" customFormat="1" ht="78.75">
      <c r="A22" s="96"/>
      <c r="B22" s="32" t="s">
        <v>409</v>
      </c>
      <c r="C22" s="75" t="s">
        <v>410</v>
      </c>
      <c r="D22" s="84">
        <v>8600</v>
      </c>
      <c r="E22" s="84">
        <v>0</v>
      </c>
      <c r="F22" s="84">
        <v>0</v>
      </c>
      <c r="G22" s="238" t="s">
        <v>841</v>
      </c>
    </row>
    <row r="23" spans="1:7" s="90" customFormat="1" ht="63">
      <c r="A23" s="96"/>
      <c r="B23" s="32" t="s">
        <v>411</v>
      </c>
      <c r="C23" s="75" t="s">
        <v>412</v>
      </c>
      <c r="D23" s="84">
        <v>4000</v>
      </c>
      <c r="E23" s="84">
        <v>0</v>
      </c>
      <c r="F23" s="84">
        <v>0</v>
      </c>
      <c r="G23" s="238" t="s">
        <v>842</v>
      </c>
    </row>
    <row r="24" spans="1:7" s="90" customFormat="1" ht="204.75">
      <c r="A24" s="96"/>
      <c r="B24" s="32" t="s">
        <v>413</v>
      </c>
      <c r="C24" s="75" t="s">
        <v>414</v>
      </c>
      <c r="D24" s="84">
        <v>23885.5</v>
      </c>
      <c r="E24" s="84">
        <v>0</v>
      </c>
      <c r="F24" s="84">
        <v>0</v>
      </c>
      <c r="G24" s="238" t="s">
        <v>843</v>
      </c>
    </row>
    <row r="25" spans="1:7" s="90" customFormat="1" ht="31.5">
      <c r="A25" s="56">
        <v>5</v>
      </c>
      <c r="B25" s="182" t="s">
        <v>247</v>
      </c>
      <c r="C25" s="181"/>
      <c r="D25" s="181">
        <f>SUM(D26:D26)</f>
        <v>5000</v>
      </c>
      <c r="E25" s="181">
        <f>SUM(E26:E26)</f>
        <v>0</v>
      </c>
      <c r="F25" s="181">
        <f>SUM(F26:F26)</f>
        <v>0</v>
      </c>
      <c r="G25" s="181"/>
    </row>
    <row r="26" spans="1:7" s="90" customFormat="1" ht="110.25">
      <c r="A26" s="37"/>
      <c r="B26" s="32" t="s">
        <v>57</v>
      </c>
      <c r="C26" s="83" t="s">
        <v>248</v>
      </c>
      <c r="D26" s="84">
        <v>5000</v>
      </c>
      <c r="E26" s="84">
        <v>0</v>
      </c>
      <c r="F26" s="84">
        <v>0</v>
      </c>
      <c r="G26" s="271" t="s">
        <v>844</v>
      </c>
    </row>
    <row r="27" spans="1:7" s="90" customFormat="1" ht="15.75">
      <c r="A27" s="251">
        <v>6</v>
      </c>
      <c r="B27" s="255" t="s">
        <v>161</v>
      </c>
      <c r="C27" s="256"/>
      <c r="D27" s="94">
        <f>SUM(D28:D30)</f>
        <v>17437.600000000002</v>
      </c>
      <c r="E27" s="94">
        <f>SUM(E28:E30)</f>
        <v>0</v>
      </c>
      <c r="F27" s="94">
        <f>SUM(F28:F30)</f>
        <v>0</v>
      </c>
      <c r="G27" s="257"/>
    </row>
    <row r="28" spans="1:7" s="90" customFormat="1" ht="31.5">
      <c r="A28" s="258"/>
      <c r="B28" s="32" t="s">
        <v>806</v>
      </c>
      <c r="C28" s="33" t="s">
        <v>789</v>
      </c>
      <c r="D28" s="108">
        <v>11715.2</v>
      </c>
      <c r="E28" s="108">
        <v>0</v>
      </c>
      <c r="F28" s="108">
        <v>0</v>
      </c>
      <c r="G28" s="301" t="s">
        <v>790</v>
      </c>
    </row>
    <row r="29" spans="1:7" s="90" customFormat="1" ht="31.5">
      <c r="A29" s="258"/>
      <c r="B29" s="32" t="s">
        <v>807</v>
      </c>
      <c r="C29" s="33" t="s">
        <v>791</v>
      </c>
      <c r="D29" s="108">
        <v>259.2</v>
      </c>
      <c r="E29" s="108">
        <v>0</v>
      </c>
      <c r="F29" s="108">
        <v>0</v>
      </c>
      <c r="G29" s="302"/>
    </row>
    <row r="30" spans="1:7" s="90" customFormat="1" ht="31.5">
      <c r="A30" s="258"/>
      <c r="B30" s="32" t="s">
        <v>808</v>
      </c>
      <c r="C30" s="33" t="s">
        <v>792</v>
      </c>
      <c r="D30" s="108">
        <v>5463.2</v>
      </c>
      <c r="E30" s="108">
        <v>0</v>
      </c>
      <c r="F30" s="108">
        <v>0</v>
      </c>
      <c r="G30" s="303"/>
    </row>
    <row r="31" spans="1:7" s="90" customFormat="1" ht="31.5">
      <c r="A31" s="56">
        <v>7</v>
      </c>
      <c r="B31" s="182" t="s">
        <v>258</v>
      </c>
      <c r="C31" s="181"/>
      <c r="D31" s="181">
        <f>SUM(D32:D32)</f>
        <v>850</v>
      </c>
      <c r="E31" s="181">
        <f>SUM(E32:E32)</f>
        <v>0</v>
      </c>
      <c r="F31" s="181">
        <f>SUM(F32:F32)</f>
        <v>0</v>
      </c>
      <c r="G31" s="181"/>
    </row>
    <row r="32" spans="1:7" s="38" customFormat="1" ht="110.25">
      <c r="A32" s="56"/>
      <c r="B32" s="32" t="s">
        <v>49</v>
      </c>
      <c r="C32" s="83" t="s">
        <v>263</v>
      </c>
      <c r="D32" s="113">
        <v>850</v>
      </c>
      <c r="E32" s="113">
        <v>0</v>
      </c>
      <c r="F32" s="113">
        <v>0</v>
      </c>
      <c r="G32" s="271" t="s">
        <v>845</v>
      </c>
    </row>
    <row r="33" spans="1:7" s="55" customFormat="1" ht="31.5">
      <c r="A33" s="56">
        <v>8</v>
      </c>
      <c r="B33" s="182" t="s">
        <v>251</v>
      </c>
      <c r="C33" s="181"/>
      <c r="D33" s="181">
        <f>SUM(D34:D34)</f>
        <v>10830</v>
      </c>
      <c r="E33" s="181">
        <f>SUM(E34:E34)</f>
        <v>0</v>
      </c>
      <c r="F33" s="181">
        <f>SUM(F34:F34)</f>
        <v>0</v>
      </c>
      <c r="G33" s="271"/>
    </row>
    <row r="34" spans="1:7" s="38" customFormat="1" ht="173.25">
      <c r="A34" s="56"/>
      <c r="B34" s="85" t="s">
        <v>254</v>
      </c>
      <c r="C34" s="83" t="s">
        <v>255</v>
      </c>
      <c r="D34" s="113">
        <f>5930+4900</f>
        <v>10830</v>
      </c>
      <c r="E34" s="113">
        <v>0</v>
      </c>
      <c r="F34" s="113">
        <v>0</v>
      </c>
      <c r="G34" s="271" t="s">
        <v>875</v>
      </c>
    </row>
    <row r="35" spans="1:7" s="38" customFormat="1" ht="31.5" customHeight="1">
      <c r="A35" s="56">
        <v>9</v>
      </c>
      <c r="B35" s="182" t="s">
        <v>435</v>
      </c>
      <c r="C35" s="181"/>
      <c r="D35" s="181">
        <f>D36+D37</f>
        <v>66.6</v>
      </c>
      <c r="E35" s="181">
        <f>E36+E37</f>
        <v>0</v>
      </c>
      <c r="F35" s="181">
        <f>F36+F37</f>
        <v>0</v>
      </c>
      <c r="G35" s="181"/>
    </row>
    <row r="36" spans="1:7" s="38" customFormat="1" ht="78.75">
      <c r="A36" s="39"/>
      <c r="B36" s="118" t="s">
        <v>436</v>
      </c>
      <c r="C36" s="119" t="s">
        <v>437</v>
      </c>
      <c r="D36" s="91">
        <v>34.1</v>
      </c>
      <c r="E36" s="113">
        <v>0</v>
      </c>
      <c r="F36" s="113">
        <v>0</v>
      </c>
      <c r="G36" s="238" t="s">
        <v>846</v>
      </c>
    </row>
    <row r="37" spans="1:7" s="38" customFormat="1" ht="78.75">
      <c r="A37" s="39"/>
      <c r="B37" s="36" t="s">
        <v>436</v>
      </c>
      <c r="C37" s="33" t="s">
        <v>438</v>
      </c>
      <c r="D37" s="41">
        <v>32.5</v>
      </c>
      <c r="E37" s="113">
        <v>0</v>
      </c>
      <c r="F37" s="113">
        <v>0</v>
      </c>
      <c r="G37" s="238" t="s">
        <v>847</v>
      </c>
    </row>
    <row r="38" spans="1:7" s="38" customFormat="1" ht="31.5">
      <c r="A38" s="56">
        <v>10</v>
      </c>
      <c r="B38" s="182" t="s">
        <v>185</v>
      </c>
      <c r="C38" s="181"/>
      <c r="D38" s="181">
        <f>SUM(D39:D40)</f>
        <v>4996.9</v>
      </c>
      <c r="E38" s="181">
        <f>SUM(E39:E40)</f>
        <v>0</v>
      </c>
      <c r="F38" s="181">
        <f>SUM(F39:F40)</f>
        <v>0</v>
      </c>
      <c r="G38" s="181"/>
    </row>
    <row r="39" spans="1:7" s="38" customFormat="1" ht="63">
      <c r="A39" s="97"/>
      <c r="B39" s="32" t="s">
        <v>241</v>
      </c>
      <c r="C39" s="75" t="s">
        <v>242</v>
      </c>
      <c r="D39" s="242">
        <v>285</v>
      </c>
      <c r="E39" s="113">
        <v>0</v>
      </c>
      <c r="F39" s="113">
        <v>0</v>
      </c>
      <c r="G39" s="238" t="s">
        <v>848</v>
      </c>
    </row>
    <row r="40" spans="1:7" s="55" customFormat="1" ht="63">
      <c r="A40" s="97"/>
      <c r="B40" s="32" t="s">
        <v>383</v>
      </c>
      <c r="C40" s="75" t="s">
        <v>384</v>
      </c>
      <c r="D40" s="84">
        <v>4711.9</v>
      </c>
      <c r="E40" s="113">
        <v>0</v>
      </c>
      <c r="F40" s="113">
        <v>0</v>
      </c>
      <c r="G40" s="54" t="s">
        <v>849</v>
      </c>
    </row>
    <row r="41" spans="1:7" s="101" customFormat="1" ht="47.25">
      <c r="A41" s="56">
        <v>11</v>
      </c>
      <c r="B41" s="182" t="s">
        <v>17</v>
      </c>
      <c r="C41" s="181"/>
      <c r="D41" s="181">
        <f>SUM(D42:D43)</f>
        <v>122839</v>
      </c>
      <c r="E41" s="181">
        <f>SUM(E42:E43)</f>
        <v>0</v>
      </c>
      <c r="F41" s="181">
        <f>SUM(F42:F43)</f>
        <v>0</v>
      </c>
      <c r="G41" s="181"/>
    </row>
    <row r="42" spans="1:7" s="101" customFormat="1" ht="80.25" customHeight="1">
      <c r="A42" s="52"/>
      <c r="B42" s="310" t="s">
        <v>41</v>
      </c>
      <c r="C42" s="44" t="s">
        <v>42</v>
      </c>
      <c r="D42" s="113">
        <v>49135.6</v>
      </c>
      <c r="E42" s="113">
        <v>0</v>
      </c>
      <c r="F42" s="113">
        <v>0</v>
      </c>
      <c r="G42" s="296" t="s">
        <v>917</v>
      </c>
    </row>
    <row r="43" spans="1:7" s="101" customFormat="1" ht="15.75">
      <c r="A43" s="52"/>
      <c r="B43" s="311"/>
      <c r="C43" s="44" t="s">
        <v>43</v>
      </c>
      <c r="D43" s="53">
        <v>73703.4</v>
      </c>
      <c r="E43" s="113">
        <v>0</v>
      </c>
      <c r="F43" s="113">
        <v>0</v>
      </c>
      <c r="G43" s="298"/>
    </row>
    <row r="44" spans="1:7" s="101" customFormat="1" ht="15.75">
      <c r="A44" s="56">
        <v>12</v>
      </c>
      <c r="B44" s="182" t="s">
        <v>190</v>
      </c>
      <c r="C44" s="181"/>
      <c r="D44" s="197">
        <f>SUM(D45:D63)</f>
        <v>303435.19999999995</v>
      </c>
      <c r="E44" s="197">
        <f>SUM(E45:E63)</f>
        <v>1153891.1</v>
      </c>
      <c r="F44" s="197">
        <f>SUM(F45:F63)</f>
        <v>1284000</v>
      </c>
      <c r="G44" s="181"/>
    </row>
    <row r="45" spans="1:7" s="101" customFormat="1" ht="204.75">
      <c r="A45" s="99"/>
      <c r="B45" s="239" t="s">
        <v>49</v>
      </c>
      <c r="C45" s="242" t="s">
        <v>191</v>
      </c>
      <c r="D45" s="106">
        <v>6322.5</v>
      </c>
      <c r="E45" s="106">
        <v>0</v>
      </c>
      <c r="F45" s="106">
        <v>0</v>
      </c>
      <c r="G45" s="239" t="s">
        <v>850</v>
      </c>
    </row>
    <row r="46" spans="1:7" s="101" customFormat="1" ht="110.25">
      <c r="A46" s="102"/>
      <c r="B46" s="239" t="s">
        <v>49</v>
      </c>
      <c r="C46" s="242" t="s">
        <v>192</v>
      </c>
      <c r="D46" s="106">
        <f>5679.2+2778.4</f>
        <v>8457.6</v>
      </c>
      <c r="E46" s="106">
        <v>0</v>
      </c>
      <c r="F46" s="106">
        <v>0</v>
      </c>
      <c r="G46" s="100" t="s">
        <v>851</v>
      </c>
    </row>
    <row r="47" spans="1:7" s="101" customFormat="1" ht="78.75">
      <c r="A47" s="102"/>
      <c r="B47" s="239" t="s">
        <v>193</v>
      </c>
      <c r="C47" s="242" t="s">
        <v>194</v>
      </c>
      <c r="D47" s="106">
        <v>565</v>
      </c>
      <c r="E47" s="106">
        <v>0</v>
      </c>
      <c r="F47" s="106">
        <v>0</v>
      </c>
      <c r="G47" s="103" t="s">
        <v>852</v>
      </c>
    </row>
    <row r="48" spans="1:7" s="101" customFormat="1" ht="283.5">
      <c r="A48" s="104"/>
      <c r="B48" s="105" t="s">
        <v>195</v>
      </c>
      <c r="C48" s="242" t="s">
        <v>196</v>
      </c>
      <c r="D48" s="106">
        <v>0</v>
      </c>
      <c r="E48" s="106">
        <v>185000</v>
      </c>
      <c r="F48" s="106">
        <v>80000</v>
      </c>
      <c r="G48" s="238" t="s">
        <v>918</v>
      </c>
    </row>
    <row r="49" spans="1:7" s="55" customFormat="1" ht="236.25">
      <c r="A49" s="102"/>
      <c r="B49" s="239" t="s">
        <v>197</v>
      </c>
      <c r="C49" s="242" t="s">
        <v>198</v>
      </c>
      <c r="D49" s="106">
        <v>14997.7</v>
      </c>
      <c r="E49" s="106">
        <v>50000</v>
      </c>
      <c r="F49" s="106">
        <v>110000</v>
      </c>
      <c r="G49" s="270" t="s">
        <v>876</v>
      </c>
    </row>
    <row r="50" spans="1:7" s="11" customFormat="1" ht="283.5">
      <c r="A50" s="102"/>
      <c r="B50" s="239" t="s">
        <v>199</v>
      </c>
      <c r="C50" s="242" t="s">
        <v>200</v>
      </c>
      <c r="D50" s="106">
        <v>53174</v>
      </c>
      <c r="E50" s="106">
        <v>0</v>
      </c>
      <c r="F50" s="106">
        <v>200000</v>
      </c>
      <c r="G50" s="276" t="s">
        <v>919</v>
      </c>
    </row>
    <row r="51" spans="1:7" ht="126">
      <c r="A51" s="102"/>
      <c r="B51" s="239" t="s">
        <v>197</v>
      </c>
      <c r="C51" s="242" t="s">
        <v>201</v>
      </c>
      <c r="D51" s="106">
        <v>0</v>
      </c>
      <c r="E51" s="106">
        <v>60000</v>
      </c>
      <c r="F51" s="106">
        <v>9000</v>
      </c>
      <c r="G51" s="103" t="s">
        <v>880</v>
      </c>
    </row>
    <row r="52" spans="1:7" ht="189">
      <c r="A52" s="102"/>
      <c r="B52" s="239" t="s">
        <v>202</v>
      </c>
      <c r="C52" s="242" t="s">
        <v>203</v>
      </c>
      <c r="D52" s="106">
        <v>0</v>
      </c>
      <c r="E52" s="106">
        <v>249000</v>
      </c>
      <c r="F52" s="106">
        <v>215000</v>
      </c>
      <c r="G52" s="103" t="s">
        <v>877</v>
      </c>
    </row>
    <row r="53" spans="1:7" s="55" customFormat="1" ht="47.25">
      <c r="A53" s="102"/>
      <c r="B53" s="239" t="s">
        <v>204</v>
      </c>
      <c r="C53" s="242" t="s">
        <v>752</v>
      </c>
      <c r="D53" s="106">
        <v>60000</v>
      </c>
      <c r="E53" s="106">
        <v>0</v>
      </c>
      <c r="F53" s="106">
        <v>0</v>
      </c>
      <c r="G53" s="103" t="s">
        <v>878</v>
      </c>
    </row>
    <row r="54" spans="1:7" ht="252">
      <c r="A54" s="102"/>
      <c r="B54" s="239" t="s">
        <v>204</v>
      </c>
      <c r="C54" s="242" t="s">
        <v>205</v>
      </c>
      <c r="D54" s="106">
        <v>0</v>
      </c>
      <c r="E54" s="106">
        <v>74891.1</v>
      </c>
      <c r="F54" s="106">
        <v>150000</v>
      </c>
      <c r="G54" s="103" t="s">
        <v>853</v>
      </c>
    </row>
    <row r="55" spans="1:7" s="1" customFormat="1" ht="94.5">
      <c r="A55" s="102"/>
      <c r="B55" s="239" t="s">
        <v>206</v>
      </c>
      <c r="C55" s="242" t="s">
        <v>207</v>
      </c>
      <c r="D55" s="106">
        <v>0</v>
      </c>
      <c r="E55" s="106">
        <v>35000</v>
      </c>
      <c r="F55" s="106">
        <v>10000</v>
      </c>
      <c r="G55" s="103" t="s">
        <v>854</v>
      </c>
    </row>
    <row r="56" spans="1:7" ht="173.25">
      <c r="A56" s="102"/>
      <c r="B56" s="239" t="s">
        <v>208</v>
      </c>
      <c r="C56" s="242" t="s">
        <v>209</v>
      </c>
      <c r="D56" s="106">
        <v>35011</v>
      </c>
      <c r="E56" s="106">
        <v>50000</v>
      </c>
      <c r="F56" s="106">
        <v>30000</v>
      </c>
      <c r="G56" s="103" t="s">
        <v>855</v>
      </c>
    </row>
    <row r="57" spans="1:7" s="55" customFormat="1" ht="78.75">
      <c r="A57" s="102"/>
      <c r="B57" s="239" t="s">
        <v>210</v>
      </c>
      <c r="C57" s="242" t="s">
        <v>744</v>
      </c>
      <c r="D57" s="106">
        <v>40340.4</v>
      </c>
      <c r="E57" s="106">
        <v>0</v>
      </c>
      <c r="F57" s="106">
        <v>0</v>
      </c>
      <c r="G57" s="103" t="s">
        <v>856</v>
      </c>
    </row>
    <row r="58" spans="1:7" s="55" customFormat="1" ht="63">
      <c r="A58" s="102"/>
      <c r="B58" s="239" t="s">
        <v>208</v>
      </c>
      <c r="C58" s="242" t="s">
        <v>211</v>
      </c>
      <c r="D58" s="106">
        <v>0</v>
      </c>
      <c r="E58" s="106">
        <v>0</v>
      </c>
      <c r="F58" s="106">
        <v>30000</v>
      </c>
      <c r="G58" s="103" t="s">
        <v>857</v>
      </c>
    </row>
    <row r="59" spans="1:7" s="55" customFormat="1" ht="63">
      <c r="A59" s="102"/>
      <c r="B59" s="239" t="s">
        <v>212</v>
      </c>
      <c r="C59" s="242" t="s">
        <v>213</v>
      </c>
      <c r="D59" s="106">
        <v>12000</v>
      </c>
      <c r="E59" s="106">
        <v>0</v>
      </c>
      <c r="F59" s="106">
        <v>0</v>
      </c>
      <c r="G59" s="103" t="s">
        <v>858</v>
      </c>
    </row>
    <row r="60" spans="1:7" s="38" customFormat="1" ht="94.5">
      <c r="A60" s="102"/>
      <c r="B60" s="239" t="s">
        <v>214</v>
      </c>
      <c r="C60" s="242" t="s">
        <v>215</v>
      </c>
      <c r="D60" s="106">
        <v>16400</v>
      </c>
      <c r="E60" s="106">
        <v>0</v>
      </c>
      <c r="F60" s="106">
        <v>0</v>
      </c>
      <c r="G60" s="103" t="s">
        <v>859</v>
      </c>
    </row>
    <row r="61" spans="1:7" s="11" customFormat="1" ht="78.75">
      <c r="A61" s="66"/>
      <c r="B61" s="239" t="s">
        <v>216</v>
      </c>
      <c r="C61" s="242" t="s">
        <v>217</v>
      </c>
      <c r="D61" s="106">
        <v>30000</v>
      </c>
      <c r="E61" s="106">
        <v>0</v>
      </c>
      <c r="F61" s="106">
        <v>0</v>
      </c>
      <c r="G61" s="238" t="s">
        <v>861</v>
      </c>
    </row>
    <row r="62" spans="1:7" s="11" customFormat="1" ht="94.5">
      <c r="A62" s="66"/>
      <c r="B62" s="239" t="s">
        <v>218</v>
      </c>
      <c r="C62" s="242" t="s">
        <v>219</v>
      </c>
      <c r="D62" s="106">
        <v>26167</v>
      </c>
      <c r="E62" s="106">
        <v>0</v>
      </c>
      <c r="F62" s="106">
        <v>0</v>
      </c>
      <c r="G62" s="238" t="s">
        <v>860</v>
      </c>
    </row>
    <row r="63" spans="1:7" s="11" customFormat="1" ht="78.75">
      <c r="A63" s="66"/>
      <c r="B63" s="239" t="s">
        <v>681</v>
      </c>
      <c r="C63" s="242" t="s">
        <v>679</v>
      </c>
      <c r="D63" s="113">
        <v>0</v>
      </c>
      <c r="E63" s="113">
        <v>450000</v>
      </c>
      <c r="F63" s="113">
        <v>450000</v>
      </c>
      <c r="G63" s="238" t="s">
        <v>680</v>
      </c>
    </row>
    <row r="64" spans="1:7" ht="47.25">
      <c r="A64" s="56">
        <v>13</v>
      </c>
      <c r="B64" s="182" t="s">
        <v>139</v>
      </c>
      <c r="C64" s="181"/>
      <c r="D64" s="181">
        <f>SUM(D65:D65)</f>
        <v>922.1</v>
      </c>
      <c r="E64" s="181">
        <f>SUM(E65:E65)</f>
        <v>0</v>
      </c>
      <c r="F64" s="181">
        <f>SUM(F65:F65)</f>
        <v>0</v>
      </c>
      <c r="G64" s="181"/>
    </row>
    <row r="65" spans="1:7" ht="47.25">
      <c r="A65" s="37"/>
      <c r="B65" s="58" t="s">
        <v>49</v>
      </c>
      <c r="C65" s="67" t="s">
        <v>50</v>
      </c>
      <c r="D65" s="84">
        <v>922.1</v>
      </c>
      <c r="E65" s="84">
        <v>0</v>
      </c>
      <c r="F65" s="84">
        <v>0</v>
      </c>
      <c r="G65" s="68" t="s">
        <v>862</v>
      </c>
    </row>
    <row r="66" spans="1:7" ht="31.5">
      <c r="A66" s="56">
        <v>14</v>
      </c>
      <c r="B66" s="182" t="s">
        <v>99</v>
      </c>
      <c r="C66" s="181"/>
      <c r="D66" s="181">
        <f>SUM(D67:D67)</f>
        <v>819967.7</v>
      </c>
      <c r="E66" s="181">
        <f>SUM(E67:E67)</f>
        <v>0</v>
      </c>
      <c r="F66" s="181">
        <f>SUM(F67:F67)</f>
        <v>0</v>
      </c>
      <c r="G66" s="181"/>
    </row>
    <row r="67" spans="1:7" ht="109.5" customHeight="1">
      <c r="A67" s="86"/>
      <c r="B67" s="32" t="s">
        <v>595</v>
      </c>
      <c r="C67" s="83" t="s">
        <v>125</v>
      </c>
      <c r="D67" s="204">
        <f>384462.6-4250+2586.7-850+36688.1+157258.4-0.1+242901.9+12000-10829.9</f>
        <v>819967.7</v>
      </c>
      <c r="E67" s="91">
        <v>0</v>
      </c>
      <c r="F67" s="91">
        <v>0</v>
      </c>
      <c r="G67" s="205" t="s">
        <v>815</v>
      </c>
    </row>
    <row r="68" spans="1:7" ht="15.75" customHeight="1">
      <c r="A68" s="56">
        <v>15</v>
      </c>
      <c r="B68" s="182" t="s">
        <v>336</v>
      </c>
      <c r="C68" s="181"/>
      <c r="D68" s="181">
        <f>SUM(D69:D82)</f>
        <v>387757</v>
      </c>
      <c r="E68" s="181">
        <f>SUM(E69:E82)</f>
        <v>0</v>
      </c>
      <c r="F68" s="181">
        <f>SUM(F69:F82)</f>
        <v>0</v>
      </c>
      <c r="G68" s="181"/>
    </row>
    <row r="69" spans="1:7" ht="157.5">
      <c r="A69" s="51"/>
      <c r="B69" s="32" t="s">
        <v>257</v>
      </c>
      <c r="C69" s="83" t="s">
        <v>352</v>
      </c>
      <c r="D69" s="84">
        <v>245</v>
      </c>
      <c r="E69" s="116">
        <v>0</v>
      </c>
      <c r="F69" s="116">
        <v>0</v>
      </c>
      <c r="G69" s="54" t="s">
        <v>863</v>
      </c>
    </row>
    <row r="70" spans="1:7" ht="157.5">
      <c r="A70" s="30"/>
      <c r="B70" s="85" t="s">
        <v>256</v>
      </c>
      <c r="C70" s="44" t="s">
        <v>353</v>
      </c>
      <c r="D70" s="91">
        <v>315</v>
      </c>
      <c r="E70" s="91">
        <v>0</v>
      </c>
      <c r="F70" s="91">
        <v>0</v>
      </c>
      <c r="G70" s="85" t="s">
        <v>864</v>
      </c>
    </row>
    <row r="71" spans="1:7" ht="110.25">
      <c r="A71" s="30"/>
      <c r="B71" s="85" t="s">
        <v>354</v>
      </c>
      <c r="C71" s="44" t="s">
        <v>355</v>
      </c>
      <c r="D71" s="91">
        <v>1103.3</v>
      </c>
      <c r="E71" s="128">
        <v>0</v>
      </c>
      <c r="F71" s="128">
        <v>0</v>
      </c>
      <c r="G71" s="54" t="s">
        <v>865</v>
      </c>
    </row>
    <row r="72" spans="1:7" ht="63">
      <c r="A72" s="30"/>
      <c r="B72" s="85" t="s">
        <v>356</v>
      </c>
      <c r="C72" s="44" t="s">
        <v>357</v>
      </c>
      <c r="D72" s="128">
        <v>200000</v>
      </c>
      <c r="E72" s="128">
        <v>0</v>
      </c>
      <c r="F72" s="128">
        <v>0</v>
      </c>
      <c r="G72" s="54" t="s">
        <v>866</v>
      </c>
    </row>
    <row r="73" spans="1:7" ht="15.75">
      <c r="A73" s="304"/>
      <c r="B73" s="307" t="s">
        <v>358</v>
      </c>
      <c r="C73" s="114" t="s">
        <v>359</v>
      </c>
      <c r="D73" s="128">
        <v>60435.8</v>
      </c>
      <c r="E73" s="106">
        <v>0</v>
      </c>
      <c r="F73" s="106">
        <v>0</v>
      </c>
      <c r="G73" s="296" t="s">
        <v>867</v>
      </c>
    </row>
    <row r="74" spans="1:7" ht="15.75">
      <c r="A74" s="305"/>
      <c r="B74" s="307"/>
      <c r="C74" s="114" t="s">
        <v>360</v>
      </c>
      <c r="D74" s="128">
        <v>116397.9</v>
      </c>
      <c r="E74" s="106">
        <v>0</v>
      </c>
      <c r="F74" s="106">
        <v>0</v>
      </c>
      <c r="G74" s="308"/>
    </row>
    <row r="75" spans="1:7" s="55" customFormat="1" ht="31.5">
      <c r="A75" s="306"/>
      <c r="B75" s="121" t="s">
        <v>49</v>
      </c>
      <c r="C75" s="114" t="s">
        <v>361</v>
      </c>
      <c r="D75" s="128">
        <v>2000</v>
      </c>
      <c r="E75" s="106">
        <v>0</v>
      </c>
      <c r="F75" s="106">
        <v>0</v>
      </c>
      <c r="G75" s="309"/>
    </row>
    <row r="76" spans="1:7" s="254" customFormat="1" ht="15.75">
      <c r="A76" s="284"/>
      <c r="B76" s="286" t="s">
        <v>362</v>
      </c>
      <c r="C76" s="86" t="s">
        <v>363</v>
      </c>
      <c r="D76" s="132">
        <v>300</v>
      </c>
      <c r="E76" s="132">
        <v>0</v>
      </c>
      <c r="F76" s="132">
        <v>0</v>
      </c>
      <c r="G76" s="296" t="s">
        <v>868</v>
      </c>
    </row>
    <row r="77" spans="1:7" ht="15.75">
      <c r="A77" s="294"/>
      <c r="B77" s="295"/>
      <c r="C77" s="66" t="s">
        <v>364</v>
      </c>
      <c r="D77" s="132">
        <v>10</v>
      </c>
      <c r="E77" s="132">
        <v>0</v>
      </c>
      <c r="F77" s="132">
        <v>0</v>
      </c>
      <c r="G77" s="297"/>
    </row>
    <row r="78" spans="1:7" s="55" customFormat="1" ht="15.75">
      <c r="A78" s="294"/>
      <c r="B78" s="295"/>
      <c r="C78" s="135" t="s">
        <v>361</v>
      </c>
      <c r="D78" s="132">
        <v>4250</v>
      </c>
      <c r="E78" s="132">
        <v>0</v>
      </c>
      <c r="F78" s="132">
        <v>0</v>
      </c>
      <c r="G78" s="297"/>
    </row>
    <row r="79" spans="1:7" s="55" customFormat="1" ht="111" customHeight="1">
      <c r="A79" s="294"/>
      <c r="B79" s="295"/>
      <c r="C79" s="86" t="s">
        <v>365</v>
      </c>
      <c r="D79" s="132">
        <v>350</v>
      </c>
      <c r="E79" s="132">
        <v>0</v>
      </c>
      <c r="F79" s="132">
        <v>0</v>
      </c>
      <c r="G79" s="298"/>
    </row>
    <row r="80" spans="1:7" s="55" customFormat="1" ht="15.75">
      <c r="A80" s="284"/>
      <c r="B80" s="286" t="s">
        <v>366</v>
      </c>
      <c r="C80" s="129" t="s">
        <v>367</v>
      </c>
      <c r="D80" s="130">
        <v>2155.5</v>
      </c>
      <c r="E80" s="132">
        <v>0</v>
      </c>
      <c r="F80" s="132">
        <v>0</v>
      </c>
      <c r="G80" s="288" t="s">
        <v>879</v>
      </c>
    </row>
    <row r="81" spans="1:7" s="55" customFormat="1" ht="153" customHeight="1">
      <c r="A81" s="285"/>
      <c r="B81" s="287"/>
      <c r="C81" s="86" t="s">
        <v>368</v>
      </c>
      <c r="D81" s="127">
        <v>44.5</v>
      </c>
      <c r="E81" s="113">
        <v>0</v>
      </c>
      <c r="F81" s="113">
        <v>0</v>
      </c>
      <c r="G81" s="289"/>
    </row>
    <row r="82" spans="1:7" s="55" customFormat="1" ht="78.75">
      <c r="A82" s="40"/>
      <c r="B82" s="121" t="s">
        <v>641</v>
      </c>
      <c r="C82" s="131" t="s">
        <v>612</v>
      </c>
      <c r="D82" s="132">
        <v>150</v>
      </c>
      <c r="E82" s="132">
        <v>0</v>
      </c>
      <c r="F82" s="132">
        <v>0</v>
      </c>
      <c r="G82" s="49" t="s">
        <v>869</v>
      </c>
    </row>
    <row r="83" spans="1:7" s="55" customFormat="1" ht="31.5">
      <c r="A83" s="56">
        <v>16</v>
      </c>
      <c r="B83" s="182" t="s">
        <v>454</v>
      </c>
      <c r="C83" s="181"/>
      <c r="D83" s="181">
        <f>SUM(D84:D88)</f>
        <v>670900.2</v>
      </c>
      <c r="E83" s="181">
        <f>SUM(E84:E88)</f>
        <v>0</v>
      </c>
      <c r="F83" s="181">
        <f>SUM(F84:F88)</f>
        <v>0</v>
      </c>
      <c r="G83" s="181"/>
    </row>
    <row r="84" spans="1:7" s="55" customFormat="1" ht="189">
      <c r="A84" s="76"/>
      <c r="B84" s="85" t="s">
        <v>455</v>
      </c>
      <c r="C84" s="75" t="s">
        <v>456</v>
      </c>
      <c r="D84" s="242">
        <v>430079.3</v>
      </c>
      <c r="E84" s="180">
        <v>0</v>
      </c>
      <c r="F84" s="180">
        <v>0</v>
      </c>
      <c r="G84" s="238" t="s">
        <v>870</v>
      </c>
    </row>
    <row r="85" spans="1:7" s="55" customFormat="1" ht="94.5">
      <c r="A85" s="76"/>
      <c r="B85" s="85" t="s">
        <v>457</v>
      </c>
      <c r="C85" s="75" t="s">
        <v>458</v>
      </c>
      <c r="D85" s="84">
        <v>35091.8</v>
      </c>
      <c r="E85" s="180">
        <v>0</v>
      </c>
      <c r="F85" s="180">
        <v>0</v>
      </c>
      <c r="G85" s="238" t="s">
        <v>871</v>
      </c>
    </row>
    <row r="86" spans="1:7" s="55" customFormat="1" ht="126">
      <c r="A86" s="142"/>
      <c r="B86" s="85" t="s">
        <v>459</v>
      </c>
      <c r="C86" s="75" t="s">
        <v>460</v>
      </c>
      <c r="D86" s="84">
        <v>125809.1</v>
      </c>
      <c r="E86" s="180">
        <v>0</v>
      </c>
      <c r="F86" s="180">
        <v>0</v>
      </c>
      <c r="G86" s="238" t="s">
        <v>872</v>
      </c>
    </row>
    <row r="87" spans="1:7" s="55" customFormat="1" ht="346.5">
      <c r="A87" s="39"/>
      <c r="B87" s="143" t="s">
        <v>461</v>
      </c>
      <c r="C87" s="83" t="s">
        <v>462</v>
      </c>
      <c r="D87" s="84">
        <v>78750</v>
      </c>
      <c r="E87" s="180">
        <v>0</v>
      </c>
      <c r="F87" s="180">
        <v>0</v>
      </c>
      <c r="G87" s="49" t="s">
        <v>873</v>
      </c>
    </row>
    <row r="88" spans="1:7" s="55" customFormat="1" ht="63">
      <c r="A88" s="39"/>
      <c r="B88" s="85" t="s">
        <v>463</v>
      </c>
      <c r="C88" s="83" t="s">
        <v>464</v>
      </c>
      <c r="D88" s="84">
        <v>1170</v>
      </c>
      <c r="E88" s="180">
        <v>0</v>
      </c>
      <c r="F88" s="180">
        <v>0</v>
      </c>
      <c r="G88" s="49" t="s">
        <v>874</v>
      </c>
    </row>
    <row r="89" spans="1:7" s="55" customFormat="1" ht="31.5">
      <c r="A89" s="258">
        <v>17</v>
      </c>
      <c r="B89" s="255" t="s">
        <v>603</v>
      </c>
      <c r="C89" s="226"/>
      <c r="D89" s="94">
        <f>SUM(D90)</f>
        <v>296.5</v>
      </c>
      <c r="E89" s="94">
        <f>SUM(E90)</f>
        <v>0</v>
      </c>
      <c r="F89" s="94">
        <f>SUM(F90)</f>
        <v>0</v>
      </c>
      <c r="G89" s="261"/>
    </row>
    <row r="90" spans="1:7" s="55" customFormat="1" ht="31.5">
      <c r="A90" s="258"/>
      <c r="B90" s="259" t="s">
        <v>158</v>
      </c>
      <c r="C90" s="33" t="s">
        <v>796</v>
      </c>
      <c r="D90" s="108">
        <v>296.5</v>
      </c>
      <c r="E90" s="108">
        <v>0</v>
      </c>
      <c r="F90" s="108">
        <v>0</v>
      </c>
      <c r="G90" s="260" t="s">
        <v>790</v>
      </c>
    </row>
    <row r="91" spans="1:7" s="55" customFormat="1" ht="31.5">
      <c r="A91" s="258">
        <v>18</v>
      </c>
      <c r="B91" s="255" t="s">
        <v>156</v>
      </c>
      <c r="C91" s="226"/>
      <c r="D91" s="94">
        <f>SUM(D92)</f>
        <v>281</v>
      </c>
      <c r="E91" s="94">
        <f>SUM(E92)</f>
        <v>0</v>
      </c>
      <c r="F91" s="94">
        <f>SUM(F92)</f>
        <v>0</v>
      </c>
      <c r="G91" s="260"/>
    </row>
    <row r="92" spans="1:7" s="55" customFormat="1" ht="31.5">
      <c r="A92" s="258"/>
      <c r="B92" s="259" t="s">
        <v>157</v>
      </c>
      <c r="C92" s="33" t="s">
        <v>795</v>
      </c>
      <c r="D92" s="108">
        <v>281</v>
      </c>
      <c r="E92" s="108">
        <v>0</v>
      </c>
      <c r="F92" s="108">
        <v>0</v>
      </c>
      <c r="G92" s="260" t="s">
        <v>790</v>
      </c>
    </row>
    <row r="93" spans="1:7" s="55" customFormat="1" ht="15.75">
      <c r="A93" s="189"/>
      <c r="B93" s="190"/>
      <c r="C93" s="201"/>
      <c r="D93" s="202"/>
      <c r="E93" s="202"/>
      <c r="F93" s="202"/>
      <c r="G93" s="203"/>
    </row>
    <row r="94" spans="1:7" s="55" customFormat="1" ht="15.75">
      <c r="A94" s="189"/>
      <c r="B94" s="190"/>
      <c r="C94" s="201"/>
      <c r="D94" s="202"/>
      <c r="E94" s="202"/>
      <c r="F94" s="202"/>
      <c r="G94" s="203"/>
    </row>
    <row r="95" spans="1:7" s="55" customFormat="1" ht="15.75">
      <c r="A95" s="189"/>
      <c r="B95" s="190"/>
      <c r="C95" s="201"/>
      <c r="D95" s="202"/>
      <c r="E95" s="202"/>
      <c r="F95" s="202"/>
      <c r="G95" s="203"/>
    </row>
    <row r="96" spans="1:7" s="55" customFormat="1" ht="15.75">
      <c r="A96" s="189"/>
      <c r="B96" s="190"/>
      <c r="C96" s="201"/>
      <c r="D96" s="202"/>
      <c r="E96" s="202"/>
      <c r="F96" s="202"/>
      <c r="G96" s="203"/>
    </row>
    <row r="97" spans="1:7" s="55" customFormat="1" ht="15.75">
      <c r="A97" s="189"/>
      <c r="B97" s="190"/>
      <c r="C97" s="201"/>
      <c r="D97" s="202"/>
      <c r="E97" s="202"/>
      <c r="F97" s="202"/>
      <c r="G97" s="203"/>
    </row>
    <row r="98" spans="1:7" s="55" customFormat="1" ht="15.75">
      <c r="A98" s="189"/>
      <c r="B98" s="190"/>
      <c r="C98" s="201"/>
      <c r="D98" s="202"/>
      <c r="E98" s="202"/>
      <c r="F98" s="202"/>
      <c r="G98" s="203"/>
    </row>
    <row r="99" spans="1:7" s="55" customFormat="1" ht="15.75">
      <c r="A99" s="189"/>
      <c r="B99" s="190"/>
      <c r="C99" s="201"/>
      <c r="D99" s="202"/>
      <c r="E99" s="202"/>
      <c r="F99" s="202"/>
      <c r="G99" s="203"/>
    </row>
    <row r="100" spans="1:7" s="55" customFormat="1" ht="15.75">
      <c r="A100" s="189"/>
      <c r="B100" s="190"/>
      <c r="C100" s="201"/>
      <c r="D100" s="202"/>
      <c r="E100" s="202"/>
      <c r="F100" s="202"/>
      <c r="G100" s="203"/>
    </row>
    <row r="101" spans="1:7" s="55" customFormat="1" ht="15.75">
      <c r="A101" s="189"/>
      <c r="B101" s="190"/>
      <c r="C101" s="201"/>
      <c r="D101" s="202"/>
      <c r="E101" s="202"/>
      <c r="F101" s="202"/>
      <c r="G101" s="203"/>
    </row>
    <row r="102" spans="1:7" s="55" customFormat="1" ht="15.75">
      <c r="A102" s="189"/>
      <c r="B102" s="190"/>
      <c r="C102" s="201"/>
      <c r="D102" s="202"/>
      <c r="E102" s="202"/>
      <c r="F102" s="202"/>
      <c r="G102" s="203"/>
    </row>
    <row r="103" spans="1:7" s="55" customFormat="1" ht="15.75">
      <c r="A103" s="189"/>
      <c r="B103" s="190"/>
      <c r="C103" s="201"/>
      <c r="D103" s="202"/>
      <c r="E103" s="202"/>
      <c r="F103" s="202"/>
      <c r="G103" s="203"/>
    </row>
    <row r="104" spans="1:7" s="55" customFormat="1" ht="15.75">
      <c r="A104" s="189"/>
      <c r="B104" s="190"/>
      <c r="C104" s="201"/>
      <c r="D104" s="202"/>
      <c r="E104" s="202"/>
      <c r="F104" s="202"/>
      <c r="G104" s="203"/>
    </row>
    <row r="105" spans="1:7" s="55" customFormat="1" ht="15.75">
      <c r="A105" s="189"/>
      <c r="B105" s="190"/>
      <c r="C105" s="201"/>
      <c r="D105" s="202"/>
      <c r="E105" s="202"/>
      <c r="F105" s="202"/>
      <c r="G105" s="203"/>
    </row>
    <row r="106" spans="1:7" s="55" customFormat="1" ht="15.75">
      <c r="A106" s="189"/>
      <c r="B106" s="190"/>
      <c r="C106" s="201"/>
      <c r="D106" s="202"/>
      <c r="E106" s="202"/>
      <c r="F106" s="202"/>
      <c r="G106" s="203"/>
    </row>
    <row r="107" spans="1:7" ht="15.75">
      <c r="A107" s="189"/>
      <c r="B107" s="190"/>
      <c r="C107" s="201"/>
      <c r="D107" s="202"/>
      <c r="E107" s="202"/>
      <c r="F107" s="202"/>
      <c r="G107" s="203"/>
    </row>
    <row r="108" spans="1:7" ht="15.75">
      <c r="A108" s="189"/>
      <c r="B108" s="190"/>
      <c r="C108" s="201"/>
      <c r="D108" s="202"/>
      <c r="E108" s="202"/>
      <c r="F108" s="202"/>
      <c r="G108" s="203"/>
    </row>
    <row r="109" spans="1:7" ht="15.75">
      <c r="A109" s="189"/>
      <c r="B109" s="190"/>
      <c r="C109" s="201"/>
      <c r="D109" s="202"/>
      <c r="E109" s="202"/>
      <c r="F109" s="202"/>
      <c r="G109" s="203"/>
    </row>
    <row r="110" spans="1:7" ht="15.75">
      <c r="A110" s="189"/>
      <c r="B110" s="190"/>
      <c r="C110" s="201"/>
      <c r="D110" s="202"/>
      <c r="E110" s="202"/>
      <c r="F110" s="202"/>
      <c r="G110" s="203"/>
    </row>
    <row r="111" spans="1:7" ht="15.75">
      <c r="A111" s="189"/>
      <c r="B111" s="190"/>
      <c r="C111" s="201"/>
      <c r="D111" s="202"/>
      <c r="E111" s="202"/>
      <c r="F111" s="202"/>
      <c r="G111" s="203"/>
    </row>
    <row r="112" spans="1:7" ht="15.75">
      <c r="A112" s="189"/>
      <c r="B112" s="190"/>
      <c r="C112" s="201"/>
      <c r="D112" s="202"/>
      <c r="E112" s="202"/>
      <c r="F112" s="202"/>
      <c r="G112" s="203"/>
    </row>
    <row r="113" spans="1:7" ht="15.75">
      <c r="A113" s="189"/>
      <c r="B113" s="190"/>
      <c r="C113" s="201"/>
      <c r="D113" s="202"/>
      <c r="E113" s="202"/>
      <c r="F113" s="202"/>
      <c r="G113" s="203"/>
    </row>
    <row r="114" spans="1:7" ht="15.75">
      <c r="A114" s="189"/>
      <c r="B114" s="190"/>
      <c r="C114" s="201"/>
      <c r="D114" s="202"/>
      <c r="E114" s="202"/>
      <c r="F114" s="202"/>
      <c r="G114" s="203"/>
    </row>
    <row r="115" spans="1:7" ht="15.75">
      <c r="A115" s="189"/>
      <c r="B115" s="190"/>
      <c r="C115" s="201"/>
      <c r="D115" s="202"/>
      <c r="E115" s="202"/>
      <c r="F115" s="202"/>
      <c r="G115" s="203"/>
    </row>
    <row r="116" spans="1:7" ht="15.75">
      <c r="A116" s="189"/>
      <c r="B116" s="190"/>
      <c r="C116" s="201"/>
      <c r="D116" s="202"/>
      <c r="E116" s="202"/>
      <c r="F116" s="202"/>
      <c r="G116" s="203"/>
    </row>
    <row r="117" spans="1:7" ht="15.75">
      <c r="A117" s="189"/>
      <c r="B117" s="190"/>
      <c r="C117" s="201"/>
      <c r="D117" s="202"/>
      <c r="E117" s="202"/>
      <c r="F117" s="202"/>
      <c r="G117" s="203"/>
    </row>
    <row r="118" spans="1:7" ht="15.75">
      <c r="A118" s="189"/>
      <c r="B118" s="190"/>
      <c r="C118" s="201"/>
      <c r="D118" s="202"/>
      <c r="E118" s="202"/>
      <c r="F118" s="202"/>
      <c r="G118" s="203"/>
    </row>
    <row r="119" spans="1:7" ht="15.75">
      <c r="A119" s="189"/>
      <c r="B119" s="190"/>
      <c r="C119" s="201"/>
      <c r="D119" s="202"/>
      <c r="E119" s="202"/>
      <c r="F119" s="202"/>
      <c r="G119" s="203"/>
    </row>
    <row r="120" spans="1:7" ht="15.75">
      <c r="A120" s="189"/>
      <c r="B120" s="190"/>
      <c r="C120" s="201"/>
      <c r="D120" s="202"/>
      <c r="E120" s="202"/>
      <c r="F120" s="202"/>
      <c r="G120" s="203"/>
    </row>
    <row r="121" spans="1:7" ht="15.75">
      <c r="A121" s="189"/>
      <c r="B121" s="190"/>
      <c r="C121" s="201"/>
      <c r="D121" s="202"/>
      <c r="E121" s="202"/>
      <c r="F121" s="202"/>
      <c r="G121" s="203"/>
    </row>
    <row r="122" ht="15.75">
      <c r="G122" s="10"/>
    </row>
    <row r="123" ht="15.75">
      <c r="G123" s="10"/>
    </row>
    <row r="124" ht="15.75">
      <c r="G124" s="10"/>
    </row>
    <row r="125" ht="15.75">
      <c r="G125" s="10"/>
    </row>
    <row r="126" ht="15.75">
      <c r="G126" s="10"/>
    </row>
    <row r="127" ht="15.75">
      <c r="G127" s="10"/>
    </row>
    <row r="128" ht="15.75">
      <c r="G128" s="10"/>
    </row>
    <row r="129" ht="15.75">
      <c r="G129" s="10"/>
    </row>
    <row r="130" ht="15.75">
      <c r="G130" s="10"/>
    </row>
    <row r="131" ht="15.75">
      <c r="G131" s="10"/>
    </row>
    <row r="132" ht="15.75">
      <c r="G132" s="10"/>
    </row>
    <row r="133" ht="15.75">
      <c r="G133" s="10"/>
    </row>
    <row r="134" ht="15.75">
      <c r="G134" s="10"/>
    </row>
    <row r="135" ht="15.75">
      <c r="G135" s="10"/>
    </row>
    <row r="136" ht="15.75">
      <c r="G136" s="10"/>
    </row>
    <row r="137" ht="15.75">
      <c r="G137" s="10"/>
    </row>
    <row r="138" ht="15.75">
      <c r="G138" s="10"/>
    </row>
    <row r="139" ht="15.75">
      <c r="G139" s="10"/>
    </row>
    <row r="140" ht="15.75">
      <c r="G140" s="10"/>
    </row>
    <row r="141" ht="15.75">
      <c r="G141" s="10"/>
    </row>
    <row r="142" ht="15.75">
      <c r="G142" s="10"/>
    </row>
    <row r="143" ht="15.75">
      <c r="G143" s="10"/>
    </row>
    <row r="144" ht="15.75">
      <c r="G144" s="10"/>
    </row>
    <row r="145" ht="15.75">
      <c r="G145" s="10"/>
    </row>
    <row r="146" ht="15.75">
      <c r="G146" s="10"/>
    </row>
    <row r="147" ht="15.75">
      <c r="G147" s="10"/>
    </row>
    <row r="148" ht="15.75">
      <c r="G148" s="10"/>
    </row>
    <row r="149" ht="15.75">
      <c r="G149" s="10"/>
    </row>
    <row r="150" ht="15.75">
      <c r="G150" s="10"/>
    </row>
    <row r="151" ht="15.75">
      <c r="G151" s="10"/>
    </row>
    <row r="152" ht="15.75">
      <c r="G152" s="10"/>
    </row>
    <row r="153" ht="15.75">
      <c r="G153" s="10"/>
    </row>
    <row r="154" ht="15.75">
      <c r="G154" s="10"/>
    </row>
    <row r="155" ht="15.75">
      <c r="G155" s="10"/>
    </row>
    <row r="156" ht="15.75">
      <c r="G156" s="10"/>
    </row>
    <row r="157" ht="15.75">
      <c r="G157" s="10"/>
    </row>
    <row r="158" ht="15.75">
      <c r="G158" s="10"/>
    </row>
    <row r="159" ht="15.75">
      <c r="G159" s="10"/>
    </row>
    <row r="160" ht="15.75">
      <c r="G160" s="10"/>
    </row>
    <row r="161" ht="15.75">
      <c r="G161" s="10"/>
    </row>
    <row r="162" ht="15.75">
      <c r="G162" s="10"/>
    </row>
    <row r="163" ht="15.75">
      <c r="G163" s="10"/>
    </row>
    <row r="164" ht="15.75">
      <c r="G164" s="10"/>
    </row>
    <row r="165" ht="15.75">
      <c r="G165" s="10"/>
    </row>
  </sheetData>
  <sheetProtection/>
  <autoFilter ref="A6:G92"/>
  <mergeCells count="18">
    <mergeCell ref="G76:G79"/>
    <mergeCell ref="D3:F3"/>
    <mergeCell ref="G28:G30"/>
    <mergeCell ref="A73:A75"/>
    <mergeCell ref="B73:B74"/>
    <mergeCell ref="G73:G75"/>
    <mergeCell ref="B42:B43"/>
    <mergeCell ref="G42:G43"/>
    <mergeCell ref="A80:A81"/>
    <mergeCell ref="B80:B81"/>
    <mergeCell ref="G80:G81"/>
    <mergeCell ref="A1:G1"/>
    <mergeCell ref="A3:A4"/>
    <mergeCell ref="B3:B4"/>
    <mergeCell ref="C3:C4"/>
    <mergeCell ref="G3:G4"/>
    <mergeCell ref="A76:A79"/>
    <mergeCell ref="B76:B79"/>
  </mergeCells>
  <printOptions horizontalCentered="1"/>
  <pageMargins left="0.7874015748031497" right="0.3937007874015748" top="0.7874015748031497" bottom="0.7874015748031497" header="0.3937007874015748" footer="0.15748031496062992"/>
  <pageSetup fitToHeight="0" fitToWidth="1" horizontalDpi="600" verticalDpi="600" orientation="landscape" paperSize="9" scale="63"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114"/>
  <sheetViews>
    <sheetView view="pageBreakPreview" zoomScaleNormal="90" zoomScaleSheetLayoutView="100" workbookViewId="0" topLeftCell="A10">
      <selection activeCell="G10" sqref="G10:G11"/>
    </sheetView>
  </sheetViews>
  <sheetFormatPr defaultColWidth="9.140625" defaultRowHeight="12.75"/>
  <cols>
    <col min="1" max="1" width="5.00390625" style="9" customWidth="1"/>
    <col min="2" max="2" width="52.28125" style="12" customWidth="1"/>
    <col min="3" max="3" width="31.00390625" style="5" customWidth="1"/>
    <col min="4" max="6" width="14.28125" style="6" customWidth="1"/>
    <col min="7" max="7" width="68.7109375" style="3" customWidth="1"/>
    <col min="8" max="16384" width="9.140625" style="3" customWidth="1"/>
  </cols>
  <sheetData>
    <row r="1" spans="1:7" s="1" customFormat="1" ht="15.75">
      <c r="A1" s="290" t="s">
        <v>14</v>
      </c>
      <c r="B1" s="290"/>
      <c r="C1" s="290"/>
      <c r="D1" s="290"/>
      <c r="E1" s="290"/>
      <c r="F1" s="290"/>
      <c r="G1" s="290"/>
    </row>
    <row r="2" spans="1:7" s="1" customFormat="1" ht="15.75">
      <c r="A2" s="9"/>
      <c r="B2" s="18"/>
      <c r="C2" s="7"/>
      <c r="D2" s="206"/>
      <c r="E2" s="206"/>
      <c r="F2" s="206"/>
      <c r="G2" s="2"/>
    </row>
    <row r="3" spans="1:7" s="1" customFormat="1" ht="32.25" customHeight="1">
      <c r="A3" s="291" t="s">
        <v>4</v>
      </c>
      <c r="B3" s="291" t="s">
        <v>7</v>
      </c>
      <c r="C3" s="291" t="s">
        <v>8</v>
      </c>
      <c r="D3" s="314" t="s">
        <v>6</v>
      </c>
      <c r="E3" s="315"/>
      <c r="F3" s="315"/>
      <c r="G3" s="291" t="s">
        <v>9</v>
      </c>
    </row>
    <row r="4" spans="1:7" s="1" customFormat="1" ht="15.75" customHeight="1">
      <c r="A4" s="291"/>
      <c r="B4" s="291"/>
      <c r="C4" s="291"/>
      <c r="D4" s="137" t="s">
        <v>10</v>
      </c>
      <c r="E4" s="137" t="s">
        <v>11</v>
      </c>
      <c r="F4" s="137" t="s">
        <v>12</v>
      </c>
      <c r="G4" s="291"/>
    </row>
    <row r="5" spans="1:7" ht="15.75">
      <c r="A5" s="31">
        <v>1</v>
      </c>
      <c r="B5" s="13">
        <v>2</v>
      </c>
      <c r="C5" s="14">
        <v>3</v>
      </c>
      <c r="D5" s="60">
        <v>4</v>
      </c>
      <c r="E5" s="61">
        <v>5</v>
      </c>
      <c r="F5" s="60">
        <v>6</v>
      </c>
      <c r="G5" s="61">
        <v>7</v>
      </c>
    </row>
    <row r="6" spans="1:7" s="8" customFormat="1" ht="15.75">
      <c r="A6" s="15"/>
      <c r="B6" s="16" t="s">
        <v>5</v>
      </c>
      <c r="C6" s="17"/>
      <c r="D6" s="64">
        <f>D7+D9+D12+D14</f>
        <v>63831.7</v>
      </c>
      <c r="E6" s="159">
        <f>E7+E9+E12+E14</f>
        <v>793500</v>
      </c>
      <c r="F6" s="159">
        <f>F7+F9+F12+F14</f>
        <v>0</v>
      </c>
      <c r="G6" s="17"/>
    </row>
    <row r="7" spans="1:7" s="71" customFormat="1" ht="31.5">
      <c r="A7" s="161">
        <v>1</v>
      </c>
      <c r="B7" s="163" t="s">
        <v>166</v>
      </c>
      <c r="C7" s="65"/>
      <c r="D7" s="65">
        <f>SUM(D8)</f>
        <v>0</v>
      </c>
      <c r="E7" s="65">
        <f>SUM(E8)</f>
        <v>793500</v>
      </c>
      <c r="F7" s="65">
        <f>SUM(F8)</f>
        <v>0</v>
      </c>
      <c r="G7" s="65"/>
    </row>
    <row r="8" spans="1:7" s="98" customFormat="1" ht="352.5" customHeight="1">
      <c r="A8" s="102"/>
      <c r="B8" s="164" t="s">
        <v>167</v>
      </c>
      <c r="C8" s="66" t="s">
        <v>168</v>
      </c>
      <c r="D8" s="162">
        <v>0</v>
      </c>
      <c r="E8" s="162">
        <v>793500</v>
      </c>
      <c r="F8" s="162">
        <v>0</v>
      </c>
      <c r="G8" s="160" t="s">
        <v>640</v>
      </c>
    </row>
    <row r="9" spans="1:7" s="71" customFormat="1" ht="31.5">
      <c r="A9" s="161">
        <v>2</v>
      </c>
      <c r="B9" s="163" t="s">
        <v>140</v>
      </c>
      <c r="C9" s="65"/>
      <c r="D9" s="65">
        <f>D10+D11</f>
        <v>747.5</v>
      </c>
      <c r="E9" s="65">
        <f>E10+E11</f>
        <v>0</v>
      </c>
      <c r="F9" s="65">
        <f>F10+F11</f>
        <v>0</v>
      </c>
      <c r="G9" s="65"/>
    </row>
    <row r="10" spans="1:7" s="98" customFormat="1" ht="62.25" customHeight="1">
      <c r="A10" s="165"/>
      <c r="B10" s="164" t="s">
        <v>141</v>
      </c>
      <c r="C10" s="66" t="s">
        <v>142</v>
      </c>
      <c r="D10" s="162">
        <v>61.7</v>
      </c>
      <c r="E10" s="162">
        <v>0</v>
      </c>
      <c r="F10" s="162">
        <v>0</v>
      </c>
      <c r="G10" s="312" t="s">
        <v>144</v>
      </c>
    </row>
    <row r="11" spans="1:7" s="101" customFormat="1" ht="15.75" customHeight="1">
      <c r="A11" s="97"/>
      <c r="B11" s="42"/>
      <c r="C11" s="66" t="s">
        <v>143</v>
      </c>
      <c r="D11" s="162">
        <v>685.8</v>
      </c>
      <c r="E11" s="162">
        <v>0</v>
      </c>
      <c r="F11" s="162">
        <v>0</v>
      </c>
      <c r="G11" s="313"/>
    </row>
    <row r="12" spans="1:7" s="71" customFormat="1" ht="31.5">
      <c r="A12" s="161">
        <v>3</v>
      </c>
      <c r="B12" s="163" t="s">
        <v>336</v>
      </c>
      <c r="C12" s="65"/>
      <c r="D12" s="65">
        <f>SUM(D13:D13)</f>
        <v>62834.5</v>
      </c>
      <c r="E12" s="65">
        <f>SUM(E13:E13)</f>
        <v>0</v>
      </c>
      <c r="F12" s="65">
        <f>SUM(F13:F13)</f>
        <v>0</v>
      </c>
      <c r="G12" s="65"/>
    </row>
    <row r="13" spans="1:7" s="98" customFormat="1" ht="275.25" customHeight="1">
      <c r="A13" s="97"/>
      <c r="B13" s="105" t="s">
        <v>369</v>
      </c>
      <c r="C13" s="75" t="s">
        <v>370</v>
      </c>
      <c r="D13" s="162">
        <v>62834.5</v>
      </c>
      <c r="E13" s="162">
        <v>0</v>
      </c>
      <c r="F13" s="162">
        <v>0</v>
      </c>
      <c r="G13" s="160" t="s">
        <v>638</v>
      </c>
    </row>
    <row r="14" spans="1:7" s="71" customFormat="1" ht="31.5">
      <c r="A14" s="161">
        <v>4</v>
      </c>
      <c r="B14" s="163" t="s">
        <v>454</v>
      </c>
      <c r="C14" s="65"/>
      <c r="D14" s="65">
        <f>SUM(D15:D16)</f>
        <v>249.7</v>
      </c>
      <c r="E14" s="65">
        <f>SUM(E15:E16)</f>
        <v>0</v>
      </c>
      <c r="F14" s="65">
        <f>SUM(F15:F16)</f>
        <v>0</v>
      </c>
      <c r="G14" s="65"/>
    </row>
    <row r="15" spans="1:7" s="98" customFormat="1" ht="55.5" customHeight="1">
      <c r="A15" s="97"/>
      <c r="B15" s="105" t="s">
        <v>484</v>
      </c>
      <c r="C15" s="75" t="s">
        <v>483</v>
      </c>
      <c r="D15" s="162">
        <v>40.2</v>
      </c>
      <c r="E15" s="107">
        <v>0</v>
      </c>
      <c r="F15" s="107">
        <v>0</v>
      </c>
      <c r="G15" s="166" t="s">
        <v>639</v>
      </c>
    </row>
    <row r="16" spans="1:7" s="98" customFormat="1" ht="55.5" customHeight="1">
      <c r="A16" s="97"/>
      <c r="B16" s="105" t="s">
        <v>481</v>
      </c>
      <c r="C16" s="75" t="s">
        <v>482</v>
      </c>
      <c r="D16" s="162">
        <v>209.5</v>
      </c>
      <c r="E16" s="107">
        <v>0</v>
      </c>
      <c r="F16" s="107">
        <v>0</v>
      </c>
      <c r="G16" s="167" t="s">
        <v>639</v>
      </c>
    </row>
    <row r="17" spans="1:7" s="71" customFormat="1" ht="15.75">
      <c r="A17" s="23"/>
      <c r="B17" s="24"/>
      <c r="C17" s="168"/>
      <c r="D17" s="169"/>
      <c r="E17" s="169"/>
      <c r="F17" s="169"/>
      <c r="G17" s="170"/>
    </row>
    <row r="18" spans="1:7" s="71" customFormat="1" ht="64.5" customHeight="1">
      <c r="A18" s="23"/>
      <c r="B18" s="24"/>
      <c r="C18" s="168"/>
      <c r="D18" s="169"/>
      <c r="E18" s="169"/>
      <c r="F18" s="169"/>
      <c r="G18" s="170"/>
    </row>
    <row r="19" spans="1:7" s="73" customFormat="1" ht="15.75">
      <c r="A19" s="23"/>
      <c r="B19" s="171"/>
      <c r="C19" s="172"/>
      <c r="D19" s="169"/>
      <c r="E19" s="169"/>
      <c r="F19" s="169"/>
      <c r="G19" s="173"/>
    </row>
    <row r="20" spans="1:7" s="71" customFormat="1" ht="15.75">
      <c r="A20" s="23"/>
      <c r="B20" s="24"/>
      <c r="C20" s="168"/>
      <c r="D20" s="169"/>
      <c r="E20" s="169"/>
      <c r="F20" s="169"/>
      <c r="G20" s="173"/>
    </row>
    <row r="21" spans="1:7" s="71" customFormat="1" ht="15.75">
      <c r="A21" s="23"/>
      <c r="B21" s="24"/>
      <c r="C21" s="168"/>
      <c r="D21" s="174"/>
      <c r="E21" s="174"/>
      <c r="F21" s="174"/>
      <c r="G21" s="173"/>
    </row>
    <row r="22" spans="1:7" s="71" customFormat="1" ht="15.75">
      <c r="A22" s="23"/>
      <c r="B22" s="24"/>
      <c r="C22" s="168"/>
      <c r="D22" s="174"/>
      <c r="E22" s="174"/>
      <c r="F22" s="174"/>
      <c r="G22" s="173"/>
    </row>
    <row r="23" spans="1:7" s="71" customFormat="1" ht="15.75">
      <c r="A23" s="23"/>
      <c r="B23" s="24"/>
      <c r="C23" s="168"/>
      <c r="D23" s="175"/>
      <c r="E23" s="175"/>
      <c r="F23" s="175"/>
      <c r="G23" s="176"/>
    </row>
    <row r="24" spans="1:7" s="71" customFormat="1" ht="15.75">
      <c r="A24" s="23"/>
      <c r="B24" s="24"/>
      <c r="C24" s="168"/>
      <c r="D24" s="175"/>
      <c r="E24" s="175"/>
      <c r="F24" s="175"/>
      <c r="G24" s="176"/>
    </row>
    <row r="25" spans="1:7" s="71" customFormat="1" ht="15.75">
      <c r="A25" s="23"/>
      <c r="B25" s="24"/>
      <c r="C25" s="168"/>
      <c r="D25" s="175"/>
      <c r="E25" s="175"/>
      <c r="F25" s="175"/>
      <c r="G25" s="176"/>
    </row>
    <row r="26" spans="1:7" s="71" customFormat="1" ht="59.25" customHeight="1">
      <c r="A26" s="23"/>
      <c r="B26" s="24"/>
      <c r="C26" s="168"/>
      <c r="D26" s="175"/>
      <c r="E26" s="175"/>
      <c r="F26" s="175"/>
      <c r="G26" s="176"/>
    </row>
    <row r="27" spans="1:7" s="71" customFormat="1" ht="40.5" customHeight="1">
      <c r="A27" s="23"/>
      <c r="B27" s="24"/>
      <c r="C27" s="168"/>
      <c r="D27" s="175"/>
      <c r="E27" s="175"/>
      <c r="F27" s="175"/>
      <c r="G27" s="176"/>
    </row>
    <row r="28" spans="1:7" s="71" customFormat="1" ht="15.75">
      <c r="A28" s="23"/>
      <c r="B28" s="24"/>
      <c r="C28" s="168"/>
      <c r="D28" s="175"/>
      <c r="E28" s="175"/>
      <c r="F28" s="175"/>
      <c r="G28" s="176"/>
    </row>
    <row r="29" spans="1:7" s="71" customFormat="1" ht="15.75">
      <c r="A29" s="23"/>
      <c r="B29" s="24"/>
      <c r="C29" s="168"/>
      <c r="D29" s="175"/>
      <c r="E29" s="175"/>
      <c r="F29" s="175"/>
      <c r="G29" s="176"/>
    </row>
    <row r="30" spans="1:7" s="71" customFormat="1" ht="15.75">
      <c r="A30" s="23"/>
      <c r="B30" s="24"/>
      <c r="C30" s="168"/>
      <c r="D30" s="175"/>
      <c r="E30" s="175"/>
      <c r="F30" s="175"/>
      <c r="G30" s="176"/>
    </row>
    <row r="31" spans="1:7" s="71" customFormat="1" ht="15.75">
      <c r="A31" s="23"/>
      <c r="B31" s="24"/>
      <c r="C31" s="168"/>
      <c r="D31" s="175"/>
      <c r="E31" s="175"/>
      <c r="F31" s="175"/>
      <c r="G31" s="176"/>
    </row>
    <row r="32" spans="1:7" s="71" customFormat="1" ht="15.75">
      <c r="A32" s="23"/>
      <c r="B32" s="24"/>
      <c r="C32" s="168"/>
      <c r="D32" s="175"/>
      <c r="E32" s="175"/>
      <c r="F32" s="175"/>
      <c r="G32" s="176"/>
    </row>
    <row r="33" spans="1:7" s="71" customFormat="1" ht="15.75">
      <c r="A33" s="23"/>
      <c r="B33" s="24"/>
      <c r="C33" s="168"/>
      <c r="D33" s="175"/>
      <c r="E33" s="175"/>
      <c r="F33" s="175"/>
      <c r="G33" s="176"/>
    </row>
    <row r="34" spans="1:7" s="71" customFormat="1" ht="15.75">
      <c r="A34" s="23"/>
      <c r="B34" s="24"/>
      <c r="C34" s="168"/>
      <c r="D34" s="175"/>
      <c r="E34" s="175"/>
      <c r="F34" s="175"/>
      <c r="G34" s="176"/>
    </row>
    <row r="35" spans="1:7" s="71" customFormat="1" ht="15.75">
      <c r="A35" s="23"/>
      <c r="B35" s="24"/>
      <c r="C35" s="168"/>
      <c r="D35" s="175"/>
      <c r="E35" s="175"/>
      <c r="F35" s="175"/>
      <c r="G35" s="176"/>
    </row>
    <row r="36" spans="1:7" s="71" customFormat="1" ht="15.75">
      <c r="A36" s="23"/>
      <c r="B36" s="24"/>
      <c r="C36" s="168"/>
      <c r="D36" s="175"/>
      <c r="E36" s="175"/>
      <c r="F36" s="175"/>
      <c r="G36" s="176"/>
    </row>
    <row r="37" spans="1:7" s="71" customFormat="1" ht="15.75">
      <c r="A37" s="23"/>
      <c r="B37" s="24"/>
      <c r="C37" s="168"/>
      <c r="D37" s="175"/>
      <c r="E37" s="175"/>
      <c r="F37" s="175"/>
      <c r="G37" s="176"/>
    </row>
    <row r="38" spans="1:7" s="71" customFormat="1" ht="15.75">
      <c r="A38" s="23"/>
      <c r="B38" s="24"/>
      <c r="C38" s="168"/>
      <c r="D38" s="175"/>
      <c r="E38" s="175"/>
      <c r="F38" s="175"/>
      <c r="G38" s="176"/>
    </row>
    <row r="39" spans="1:7" s="71" customFormat="1" ht="15.75">
      <c r="A39" s="23"/>
      <c r="B39" s="24"/>
      <c r="C39" s="168"/>
      <c r="D39" s="175"/>
      <c r="E39" s="175"/>
      <c r="F39" s="175"/>
      <c r="G39" s="176"/>
    </row>
    <row r="40" spans="1:7" s="71" customFormat="1" ht="15.75">
      <c r="A40" s="23"/>
      <c r="B40" s="24"/>
      <c r="C40" s="168"/>
      <c r="D40" s="175"/>
      <c r="E40" s="175"/>
      <c r="F40" s="175"/>
      <c r="G40" s="176"/>
    </row>
    <row r="41" spans="1:7" s="71" customFormat="1" ht="15.75">
      <c r="A41" s="23"/>
      <c r="B41" s="24"/>
      <c r="C41" s="168"/>
      <c r="D41" s="175"/>
      <c r="E41" s="175"/>
      <c r="F41" s="175"/>
      <c r="G41" s="176"/>
    </row>
    <row r="42" spans="1:7" s="71" customFormat="1" ht="15.75">
      <c r="A42" s="23"/>
      <c r="B42" s="24"/>
      <c r="C42" s="168"/>
      <c r="D42" s="175"/>
      <c r="E42" s="175"/>
      <c r="F42" s="175"/>
      <c r="G42" s="176"/>
    </row>
    <row r="43" spans="1:7" s="71" customFormat="1" ht="15.75">
      <c r="A43" s="23"/>
      <c r="B43" s="24"/>
      <c r="C43" s="168"/>
      <c r="D43" s="175"/>
      <c r="E43" s="175"/>
      <c r="F43" s="175"/>
      <c r="G43" s="176"/>
    </row>
    <row r="44" spans="1:7" s="71" customFormat="1" ht="15.75">
      <c r="A44" s="23"/>
      <c r="B44" s="24"/>
      <c r="C44" s="168"/>
      <c r="D44" s="175"/>
      <c r="E44" s="175"/>
      <c r="F44" s="175"/>
      <c r="G44" s="176"/>
    </row>
    <row r="45" spans="1:7" s="71" customFormat="1" ht="15.75">
      <c r="A45" s="23"/>
      <c r="B45" s="24"/>
      <c r="C45" s="168"/>
      <c r="D45" s="175"/>
      <c r="E45" s="175"/>
      <c r="F45" s="175"/>
      <c r="G45" s="176"/>
    </row>
    <row r="46" spans="1:7" s="71" customFormat="1" ht="15.75">
      <c r="A46" s="23"/>
      <c r="B46" s="24"/>
      <c r="C46" s="168"/>
      <c r="D46" s="175"/>
      <c r="E46" s="175"/>
      <c r="F46" s="175"/>
      <c r="G46" s="176"/>
    </row>
    <row r="47" spans="1:7" s="71" customFormat="1" ht="15.75">
      <c r="A47" s="23"/>
      <c r="B47" s="24"/>
      <c r="C47" s="168"/>
      <c r="D47" s="175"/>
      <c r="E47" s="175"/>
      <c r="F47" s="175"/>
      <c r="G47" s="176"/>
    </row>
    <row r="48" spans="1:7" s="71" customFormat="1" ht="15.75">
      <c r="A48" s="23"/>
      <c r="B48" s="24"/>
      <c r="C48" s="168"/>
      <c r="D48" s="175"/>
      <c r="E48" s="175"/>
      <c r="F48" s="175"/>
      <c r="G48" s="176"/>
    </row>
    <row r="49" spans="1:7" s="71" customFormat="1" ht="15.75">
      <c r="A49" s="23"/>
      <c r="B49" s="24"/>
      <c r="C49" s="168"/>
      <c r="D49" s="175"/>
      <c r="E49" s="175"/>
      <c r="F49" s="175"/>
      <c r="G49" s="176"/>
    </row>
    <row r="50" spans="1:7" s="71" customFormat="1" ht="15.75">
      <c r="A50" s="23"/>
      <c r="B50" s="24"/>
      <c r="C50" s="168"/>
      <c r="D50" s="175"/>
      <c r="E50" s="175"/>
      <c r="F50" s="175"/>
      <c r="G50" s="176"/>
    </row>
    <row r="51" spans="1:7" s="71" customFormat="1" ht="15.75">
      <c r="A51" s="23"/>
      <c r="B51" s="24"/>
      <c r="C51" s="168"/>
      <c r="D51" s="175"/>
      <c r="E51" s="175"/>
      <c r="F51" s="175"/>
      <c r="G51" s="176"/>
    </row>
    <row r="52" spans="1:7" s="71" customFormat="1" ht="15.75">
      <c r="A52" s="23"/>
      <c r="B52" s="24"/>
      <c r="C52" s="168"/>
      <c r="D52" s="175"/>
      <c r="E52" s="175"/>
      <c r="F52" s="175"/>
      <c r="G52" s="176"/>
    </row>
    <row r="53" spans="1:7" s="71" customFormat="1" ht="15.75">
      <c r="A53" s="23"/>
      <c r="B53" s="24"/>
      <c r="C53" s="168"/>
      <c r="D53" s="175"/>
      <c r="E53" s="175"/>
      <c r="F53" s="175"/>
      <c r="G53" s="176"/>
    </row>
    <row r="54" spans="1:7" s="71" customFormat="1" ht="15.75">
      <c r="A54" s="23"/>
      <c r="B54" s="24"/>
      <c r="C54" s="168"/>
      <c r="D54" s="175"/>
      <c r="E54" s="175"/>
      <c r="F54" s="175"/>
      <c r="G54" s="176"/>
    </row>
    <row r="55" spans="1:7" s="71" customFormat="1" ht="15.75">
      <c r="A55" s="23"/>
      <c r="B55" s="24"/>
      <c r="C55" s="168"/>
      <c r="D55" s="175"/>
      <c r="E55" s="175"/>
      <c r="F55" s="175"/>
      <c r="G55" s="176"/>
    </row>
    <row r="56" spans="1:7" s="71" customFormat="1" ht="15.75">
      <c r="A56" s="23"/>
      <c r="B56" s="24"/>
      <c r="C56" s="168"/>
      <c r="D56" s="175"/>
      <c r="E56" s="175"/>
      <c r="F56" s="175"/>
      <c r="G56" s="176"/>
    </row>
    <row r="57" spans="1:7" s="71" customFormat="1" ht="15.75">
      <c r="A57" s="23"/>
      <c r="B57" s="24"/>
      <c r="C57" s="168"/>
      <c r="D57" s="175"/>
      <c r="E57" s="175"/>
      <c r="F57" s="175"/>
      <c r="G57" s="176"/>
    </row>
    <row r="58" spans="1:7" s="71" customFormat="1" ht="15.75">
      <c r="A58" s="23"/>
      <c r="B58" s="24"/>
      <c r="C58" s="168"/>
      <c r="D58" s="175"/>
      <c r="E58" s="175"/>
      <c r="F58" s="175"/>
      <c r="G58" s="176"/>
    </row>
    <row r="59" spans="1:7" s="71" customFormat="1" ht="15.75">
      <c r="A59" s="23"/>
      <c r="B59" s="24"/>
      <c r="C59" s="168"/>
      <c r="D59" s="175"/>
      <c r="E59" s="175"/>
      <c r="F59" s="175"/>
      <c r="G59" s="176"/>
    </row>
    <row r="60" spans="1:7" s="71" customFormat="1" ht="15.75">
      <c r="A60" s="23"/>
      <c r="B60" s="24"/>
      <c r="C60" s="168"/>
      <c r="D60" s="175"/>
      <c r="E60" s="175"/>
      <c r="F60" s="175"/>
      <c r="G60" s="176"/>
    </row>
    <row r="61" spans="1:7" s="71" customFormat="1" ht="15.75">
      <c r="A61" s="23"/>
      <c r="B61" s="24"/>
      <c r="C61" s="168"/>
      <c r="D61" s="175"/>
      <c r="E61" s="175"/>
      <c r="F61" s="175"/>
      <c r="G61" s="176"/>
    </row>
    <row r="62" spans="1:7" s="71" customFormat="1" ht="15.75">
      <c r="A62" s="23"/>
      <c r="B62" s="24"/>
      <c r="C62" s="168"/>
      <c r="D62" s="175"/>
      <c r="E62" s="175"/>
      <c r="F62" s="175"/>
      <c r="G62" s="176"/>
    </row>
    <row r="63" spans="1:7" s="71" customFormat="1" ht="15.75">
      <c r="A63" s="23"/>
      <c r="B63" s="24"/>
      <c r="C63" s="168"/>
      <c r="D63" s="175"/>
      <c r="E63" s="175"/>
      <c r="F63" s="175"/>
      <c r="G63" s="176"/>
    </row>
    <row r="64" spans="1:7" s="71" customFormat="1" ht="15.75">
      <c r="A64" s="23"/>
      <c r="B64" s="24"/>
      <c r="C64" s="168"/>
      <c r="D64" s="175"/>
      <c r="E64" s="175"/>
      <c r="F64" s="175"/>
      <c r="G64" s="176"/>
    </row>
    <row r="65" spans="1:7" s="71" customFormat="1" ht="15.75">
      <c r="A65" s="23"/>
      <c r="B65" s="24"/>
      <c r="C65" s="168"/>
      <c r="D65" s="175"/>
      <c r="E65" s="175"/>
      <c r="F65" s="175"/>
      <c r="G65" s="176"/>
    </row>
    <row r="66" spans="1:7" s="71" customFormat="1" ht="15.75">
      <c r="A66" s="23"/>
      <c r="B66" s="24"/>
      <c r="C66" s="168"/>
      <c r="D66" s="175"/>
      <c r="E66" s="175"/>
      <c r="F66" s="175"/>
      <c r="G66" s="176"/>
    </row>
    <row r="67" spans="1:7" s="71" customFormat="1" ht="15.75">
      <c r="A67" s="23"/>
      <c r="B67" s="24"/>
      <c r="C67" s="168"/>
      <c r="D67" s="175"/>
      <c r="E67" s="175"/>
      <c r="F67" s="175"/>
      <c r="G67" s="176"/>
    </row>
    <row r="68" spans="1:7" s="71" customFormat="1" ht="15.75">
      <c r="A68" s="23"/>
      <c r="B68" s="24"/>
      <c r="C68" s="168"/>
      <c r="D68" s="175"/>
      <c r="E68" s="175"/>
      <c r="F68" s="175"/>
      <c r="G68" s="176"/>
    </row>
    <row r="69" spans="1:7" s="71" customFormat="1" ht="15.75">
      <c r="A69" s="23"/>
      <c r="B69" s="24"/>
      <c r="C69" s="168"/>
      <c r="D69" s="175"/>
      <c r="E69" s="175"/>
      <c r="F69" s="175"/>
      <c r="G69" s="176"/>
    </row>
    <row r="70" spans="1:7" s="71" customFormat="1" ht="15.75">
      <c r="A70" s="23"/>
      <c r="B70" s="24"/>
      <c r="C70" s="168"/>
      <c r="D70" s="175"/>
      <c r="E70" s="175"/>
      <c r="F70" s="175"/>
      <c r="G70" s="176"/>
    </row>
    <row r="71" spans="1:7" s="71" customFormat="1" ht="15.75">
      <c r="A71" s="23"/>
      <c r="B71" s="24"/>
      <c r="C71" s="168"/>
      <c r="D71" s="175"/>
      <c r="E71" s="175"/>
      <c r="F71" s="175"/>
      <c r="G71" s="176"/>
    </row>
    <row r="72" spans="1:7" s="71" customFormat="1" ht="15.75">
      <c r="A72" s="23"/>
      <c r="B72" s="24"/>
      <c r="C72" s="168"/>
      <c r="D72" s="175"/>
      <c r="E72" s="175"/>
      <c r="F72" s="175"/>
      <c r="G72" s="176"/>
    </row>
    <row r="73" spans="1:7" s="71" customFormat="1" ht="15.75">
      <c r="A73" s="23"/>
      <c r="B73" s="24"/>
      <c r="C73" s="168"/>
      <c r="D73" s="175"/>
      <c r="E73" s="175"/>
      <c r="F73" s="175"/>
      <c r="G73" s="176"/>
    </row>
    <row r="74" spans="1:7" s="71" customFormat="1" ht="15.75">
      <c r="A74" s="23"/>
      <c r="B74" s="24"/>
      <c r="C74" s="168"/>
      <c r="D74" s="175"/>
      <c r="E74" s="175"/>
      <c r="F74" s="175"/>
      <c r="G74" s="176"/>
    </row>
    <row r="75" spans="1:7" s="71" customFormat="1" ht="15.75">
      <c r="A75" s="23"/>
      <c r="B75" s="24"/>
      <c r="C75" s="168"/>
      <c r="D75" s="175"/>
      <c r="E75" s="175"/>
      <c r="F75" s="175"/>
      <c r="G75" s="176"/>
    </row>
    <row r="76" spans="1:7" s="71" customFormat="1" ht="15.75">
      <c r="A76" s="23"/>
      <c r="B76" s="24"/>
      <c r="C76" s="168"/>
      <c r="D76" s="175"/>
      <c r="E76" s="175"/>
      <c r="F76" s="175"/>
      <c r="G76" s="176"/>
    </row>
    <row r="77" spans="1:7" s="71" customFormat="1" ht="15.75">
      <c r="A77" s="23"/>
      <c r="B77" s="24"/>
      <c r="C77" s="168"/>
      <c r="D77" s="175"/>
      <c r="E77" s="175"/>
      <c r="F77" s="175"/>
      <c r="G77" s="176"/>
    </row>
    <row r="78" spans="1:7" s="71" customFormat="1" ht="15.75">
      <c r="A78" s="23"/>
      <c r="B78" s="24"/>
      <c r="C78" s="168"/>
      <c r="D78" s="175"/>
      <c r="E78" s="175"/>
      <c r="F78" s="175"/>
      <c r="G78" s="176"/>
    </row>
    <row r="79" spans="1:7" s="71" customFormat="1" ht="15.75">
      <c r="A79" s="23"/>
      <c r="B79" s="24"/>
      <c r="C79" s="168"/>
      <c r="D79" s="175"/>
      <c r="E79" s="175"/>
      <c r="F79" s="175"/>
      <c r="G79" s="176"/>
    </row>
    <row r="80" spans="1:7" s="71" customFormat="1" ht="15.75">
      <c r="A80" s="23"/>
      <c r="B80" s="24"/>
      <c r="C80" s="168"/>
      <c r="D80" s="175"/>
      <c r="E80" s="175"/>
      <c r="F80" s="175"/>
      <c r="G80" s="176"/>
    </row>
    <row r="81" spans="1:7" s="71" customFormat="1" ht="15.75">
      <c r="A81" s="23"/>
      <c r="B81" s="24"/>
      <c r="C81" s="168"/>
      <c r="D81" s="175"/>
      <c r="E81" s="175"/>
      <c r="F81" s="175"/>
      <c r="G81" s="176"/>
    </row>
    <row r="82" spans="1:7" s="71" customFormat="1" ht="15.75">
      <c r="A82" s="23"/>
      <c r="B82" s="24"/>
      <c r="C82" s="168"/>
      <c r="D82" s="175"/>
      <c r="E82" s="175"/>
      <c r="F82" s="175"/>
      <c r="G82" s="176"/>
    </row>
    <row r="83" spans="1:7" s="71" customFormat="1" ht="15.75">
      <c r="A83" s="23"/>
      <c r="B83" s="24"/>
      <c r="C83" s="168"/>
      <c r="D83" s="175"/>
      <c r="E83" s="175"/>
      <c r="F83" s="175"/>
      <c r="G83" s="176"/>
    </row>
    <row r="84" spans="1:7" s="71" customFormat="1" ht="15.75">
      <c r="A84" s="23"/>
      <c r="B84" s="24"/>
      <c r="C84" s="168"/>
      <c r="D84" s="175"/>
      <c r="E84" s="175"/>
      <c r="F84" s="175"/>
      <c r="G84" s="176"/>
    </row>
    <row r="85" spans="1:7" s="71" customFormat="1" ht="15.75">
      <c r="A85" s="23"/>
      <c r="B85" s="24"/>
      <c r="C85" s="168"/>
      <c r="D85" s="175"/>
      <c r="E85" s="175"/>
      <c r="F85" s="175"/>
      <c r="G85" s="176"/>
    </row>
    <row r="86" spans="1:7" s="71" customFormat="1" ht="15.75">
      <c r="A86" s="23"/>
      <c r="B86" s="24"/>
      <c r="C86" s="168"/>
      <c r="D86" s="175"/>
      <c r="E86" s="175"/>
      <c r="F86" s="175"/>
      <c r="G86" s="176"/>
    </row>
    <row r="87" spans="1:7" s="71" customFormat="1" ht="15.75">
      <c r="A87" s="23"/>
      <c r="B87" s="24"/>
      <c r="C87" s="168"/>
      <c r="D87" s="175"/>
      <c r="E87" s="175"/>
      <c r="F87" s="175"/>
      <c r="G87" s="176"/>
    </row>
    <row r="88" spans="1:7" s="71" customFormat="1" ht="15.75">
      <c r="A88" s="23"/>
      <c r="B88" s="24"/>
      <c r="C88" s="168"/>
      <c r="D88" s="175"/>
      <c r="E88" s="175"/>
      <c r="F88" s="175"/>
      <c r="G88" s="176"/>
    </row>
    <row r="89" spans="1:7" s="71" customFormat="1" ht="15.75">
      <c r="A89" s="23"/>
      <c r="B89" s="24"/>
      <c r="C89" s="168"/>
      <c r="D89" s="175"/>
      <c r="E89" s="175"/>
      <c r="F89" s="175"/>
      <c r="G89" s="176"/>
    </row>
    <row r="90" spans="1:7" s="71" customFormat="1" ht="15.75">
      <c r="A90" s="23"/>
      <c r="B90" s="24"/>
      <c r="C90" s="168"/>
      <c r="D90" s="175"/>
      <c r="E90" s="175"/>
      <c r="F90" s="175"/>
      <c r="G90" s="176"/>
    </row>
    <row r="91" spans="1:7" s="71" customFormat="1" ht="15.75">
      <c r="A91" s="23"/>
      <c r="B91" s="24"/>
      <c r="C91" s="168"/>
      <c r="D91" s="175"/>
      <c r="E91" s="175"/>
      <c r="F91" s="175"/>
      <c r="G91" s="176"/>
    </row>
    <row r="92" spans="1:7" s="71" customFormat="1" ht="15.75">
      <c r="A92" s="23"/>
      <c r="B92" s="24"/>
      <c r="C92" s="168"/>
      <c r="D92" s="175"/>
      <c r="E92" s="175"/>
      <c r="F92" s="175"/>
      <c r="G92" s="176"/>
    </row>
    <row r="93" spans="1:7" s="71" customFormat="1" ht="15.75">
      <c r="A93" s="23"/>
      <c r="B93" s="24"/>
      <c r="C93" s="168"/>
      <c r="D93" s="175"/>
      <c r="E93" s="175"/>
      <c r="F93" s="175"/>
      <c r="G93" s="176"/>
    </row>
    <row r="94" spans="1:7" s="71" customFormat="1" ht="15.75">
      <c r="A94" s="23"/>
      <c r="B94" s="24"/>
      <c r="C94" s="168"/>
      <c r="D94" s="175"/>
      <c r="E94" s="175"/>
      <c r="F94" s="175"/>
      <c r="G94" s="176"/>
    </row>
    <row r="95" spans="1:7" s="71" customFormat="1" ht="15.75">
      <c r="A95" s="23"/>
      <c r="B95" s="24"/>
      <c r="C95" s="168"/>
      <c r="D95" s="175"/>
      <c r="E95" s="175"/>
      <c r="F95" s="175"/>
      <c r="G95" s="176"/>
    </row>
    <row r="96" spans="1:7" s="71" customFormat="1" ht="15.75">
      <c r="A96" s="23"/>
      <c r="B96" s="24"/>
      <c r="C96" s="168"/>
      <c r="D96" s="175"/>
      <c r="E96" s="175"/>
      <c r="F96" s="175"/>
      <c r="G96" s="176"/>
    </row>
    <row r="97" spans="1:7" s="71" customFormat="1" ht="15.75">
      <c r="A97" s="23"/>
      <c r="B97" s="24"/>
      <c r="C97" s="168"/>
      <c r="D97" s="175"/>
      <c r="E97" s="175"/>
      <c r="F97" s="175"/>
      <c r="G97" s="176"/>
    </row>
    <row r="98" spans="1:7" s="71" customFormat="1" ht="15.75">
      <c r="A98" s="23"/>
      <c r="B98" s="24"/>
      <c r="C98" s="168"/>
      <c r="D98" s="175"/>
      <c r="E98" s="175"/>
      <c r="F98" s="175"/>
      <c r="G98" s="176"/>
    </row>
    <row r="99" spans="1:7" s="71" customFormat="1" ht="15.75">
      <c r="A99" s="23"/>
      <c r="B99" s="24"/>
      <c r="C99" s="168"/>
      <c r="D99" s="175"/>
      <c r="E99" s="175"/>
      <c r="F99" s="175"/>
      <c r="G99" s="176"/>
    </row>
    <row r="100" spans="1:7" s="71" customFormat="1" ht="15.75">
      <c r="A100" s="23"/>
      <c r="B100" s="24"/>
      <c r="C100" s="168"/>
      <c r="D100" s="175"/>
      <c r="E100" s="175"/>
      <c r="F100" s="175"/>
      <c r="G100" s="176"/>
    </row>
    <row r="101" spans="1:7" s="71" customFormat="1" ht="15.75">
      <c r="A101" s="23"/>
      <c r="B101" s="24"/>
      <c r="C101" s="168"/>
      <c r="D101" s="175"/>
      <c r="E101" s="175"/>
      <c r="F101" s="175"/>
      <c r="G101" s="176"/>
    </row>
    <row r="102" spans="1:7" s="71" customFormat="1" ht="15.75">
      <c r="A102" s="23"/>
      <c r="B102" s="24"/>
      <c r="C102" s="168"/>
      <c r="D102" s="175"/>
      <c r="E102" s="175"/>
      <c r="F102" s="175"/>
      <c r="G102" s="176"/>
    </row>
    <row r="103" spans="1:7" s="71" customFormat="1" ht="15.75">
      <c r="A103" s="23"/>
      <c r="B103" s="24"/>
      <c r="C103" s="168"/>
      <c r="D103" s="175"/>
      <c r="E103" s="175"/>
      <c r="F103" s="175"/>
      <c r="G103" s="176"/>
    </row>
    <row r="104" spans="1:7" s="71" customFormat="1" ht="15.75">
      <c r="A104" s="23"/>
      <c r="B104" s="24"/>
      <c r="C104" s="168"/>
      <c r="D104" s="175"/>
      <c r="E104" s="175"/>
      <c r="F104" s="175"/>
      <c r="G104" s="176"/>
    </row>
    <row r="105" spans="1:7" s="71" customFormat="1" ht="15.75">
      <c r="A105" s="23"/>
      <c r="B105" s="24"/>
      <c r="C105" s="168"/>
      <c r="D105" s="175"/>
      <c r="E105" s="175"/>
      <c r="F105" s="175"/>
      <c r="G105" s="176"/>
    </row>
    <row r="106" spans="1:7" s="71" customFormat="1" ht="15.75">
      <c r="A106" s="23"/>
      <c r="B106" s="24"/>
      <c r="C106" s="168"/>
      <c r="D106" s="175"/>
      <c r="E106" s="175"/>
      <c r="F106" s="175"/>
      <c r="G106" s="176"/>
    </row>
    <row r="107" ht="15.75">
      <c r="G107" s="10"/>
    </row>
    <row r="108" ht="15.75">
      <c r="G108" s="10"/>
    </row>
    <row r="109" ht="15.75">
      <c r="G109" s="10"/>
    </row>
    <row r="110" ht="15.75">
      <c r="G110" s="10"/>
    </row>
    <row r="111" ht="15.75">
      <c r="G111" s="10"/>
    </row>
    <row r="112" ht="15.75">
      <c r="G112" s="10"/>
    </row>
    <row r="113" ht="15.75">
      <c r="G113" s="10"/>
    </row>
    <row r="114" ht="15.75">
      <c r="G114" s="10"/>
    </row>
  </sheetData>
  <sheetProtection/>
  <autoFilter ref="A6:G16"/>
  <mergeCells count="7">
    <mergeCell ref="G10:G11"/>
    <mergeCell ref="A1:G1"/>
    <mergeCell ref="A3:A4"/>
    <mergeCell ref="B3:B4"/>
    <mergeCell ref="C3:C4"/>
    <mergeCell ref="G3:G4"/>
    <mergeCell ref="D3:F3"/>
  </mergeCells>
  <printOptions horizontalCentered="1"/>
  <pageMargins left="0.7874015748031497" right="0.3937007874015748" top="0.7874015748031497" bottom="0.7874015748031497" header="0.3937007874015748" footer="0.15748031496062992"/>
  <pageSetup fitToHeight="0" fitToWidth="1" horizontalDpi="600" verticalDpi="600" orientation="landscape" paperSize="9" scale="68"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275"/>
  <sheetViews>
    <sheetView view="pageBreakPreview" zoomScaleNormal="90" zoomScaleSheetLayoutView="100" workbookViewId="0" topLeftCell="A163">
      <selection activeCell="F168" sqref="F168"/>
    </sheetView>
  </sheetViews>
  <sheetFormatPr defaultColWidth="9.140625" defaultRowHeight="12.75"/>
  <cols>
    <col min="1" max="1" width="5.00390625" style="9" customWidth="1"/>
    <col min="2" max="2" width="58.8515625" style="12" customWidth="1"/>
    <col min="3" max="3" width="31.8515625" style="5" customWidth="1"/>
    <col min="4" max="6" width="16.421875" style="43" customWidth="1"/>
    <col min="7" max="7" width="79.28125" style="3" customWidth="1"/>
    <col min="8" max="16384" width="9.140625" style="3" customWidth="1"/>
  </cols>
  <sheetData>
    <row r="1" spans="1:7" s="1" customFormat="1" ht="15.75">
      <c r="A1" s="290" t="s">
        <v>15</v>
      </c>
      <c r="B1" s="290"/>
      <c r="C1" s="290"/>
      <c r="D1" s="290"/>
      <c r="E1" s="290"/>
      <c r="F1" s="290"/>
      <c r="G1" s="290"/>
    </row>
    <row r="2" spans="1:7" s="1" customFormat="1" ht="15.75">
      <c r="A2" s="9"/>
      <c r="B2" s="18"/>
      <c r="C2" s="7"/>
      <c r="D2" s="18"/>
      <c r="E2" s="18"/>
      <c r="F2" s="18"/>
      <c r="G2" s="2"/>
    </row>
    <row r="3" spans="1:7" s="1" customFormat="1" ht="31.5" customHeight="1">
      <c r="A3" s="331" t="s">
        <v>4</v>
      </c>
      <c r="B3" s="331" t="s">
        <v>678</v>
      </c>
      <c r="C3" s="331" t="s">
        <v>8</v>
      </c>
      <c r="D3" s="314" t="s">
        <v>6</v>
      </c>
      <c r="E3" s="315"/>
      <c r="F3" s="315"/>
      <c r="G3" s="331" t="s">
        <v>9</v>
      </c>
    </row>
    <row r="4" spans="1:7" s="1" customFormat="1" ht="15.75">
      <c r="A4" s="331"/>
      <c r="B4" s="331"/>
      <c r="C4" s="331"/>
      <c r="D4" s="137" t="s">
        <v>10</v>
      </c>
      <c r="E4" s="137" t="s">
        <v>11</v>
      </c>
      <c r="F4" s="137" t="s">
        <v>12</v>
      </c>
      <c r="G4" s="331"/>
    </row>
    <row r="5" spans="1:7" ht="15.75">
      <c r="A5" s="31">
        <v>1</v>
      </c>
      <c r="B5" s="13">
        <v>2</v>
      </c>
      <c r="C5" s="14">
        <v>3</v>
      </c>
      <c r="D5" s="60">
        <v>4</v>
      </c>
      <c r="E5" s="61">
        <v>5</v>
      </c>
      <c r="F5" s="60">
        <v>6</v>
      </c>
      <c r="G5" s="61">
        <v>7</v>
      </c>
    </row>
    <row r="6" spans="1:7" s="8" customFormat="1" ht="15.75">
      <c r="A6" s="15"/>
      <c r="B6" s="16" t="s">
        <v>5</v>
      </c>
      <c r="C6" s="17"/>
      <c r="D6" s="159">
        <f>D7+D10+D13+D48+D55+D57+D69+D77+D79+D83+D86+D88+D90+D92+D97+D101+D112+D124+D134+D146+D150+D157+D165+D173+D181+D196+D200+D206+D209+D216+D226+D240+D244+D254+D266+D268+D271+D273+D242+D95+D252</f>
        <v>-3948613.6699999995</v>
      </c>
      <c r="E6" s="159">
        <f>E7+E10+E13+E48+E55+E57+E69+E77+E79+E83+E86+E88+E90+E92+E97+E101+E112+E124+E134+E146+E150+E157+E165+E173+E181+E196+E200+E206+E209+E216+E226+E240+E244+E254+E266+E268+E271+E273+E242+E95+E252</f>
        <v>-1156533.9</v>
      </c>
      <c r="F6" s="159">
        <f>F7+F10+F13+F48+F55+F57+F69+F77+F79+F83+F86+F88+F90+F92+F97+F101+F112+F124+F134+F146+F150+F157+F165+F173+F181+F196+F200+F206+F209+F216+F226+F240+F244+F254+F266+F268+F271+F273+F242+F95+F252</f>
        <v>-1286642.8</v>
      </c>
      <c r="G6" s="17"/>
    </row>
    <row r="7" spans="1:7" s="55" customFormat="1" ht="47.25" customHeight="1">
      <c r="A7" s="56">
        <v>1</v>
      </c>
      <c r="B7" s="182" t="s">
        <v>925</v>
      </c>
      <c r="C7" s="181"/>
      <c r="D7" s="181">
        <f>SUM(D8:D9)</f>
        <v>-439.4</v>
      </c>
      <c r="E7" s="181">
        <f>E8+E9</f>
        <v>0</v>
      </c>
      <c r="F7" s="181">
        <f>F8+F9</f>
        <v>0</v>
      </c>
      <c r="G7" s="181"/>
    </row>
    <row r="8" spans="1:7" ht="47.25">
      <c r="A8" s="40"/>
      <c r="B8" s="57" t="s">
        <v>49</v>
      </c>
      <c r="C8" s="111" t="s">
        <v>153</v>
      </c>
      <c r="D8" s="231">
        <v>-12.7</v>
      </c>
      <c r="E8" s="231">
        <v>0</v>
      </c>
      <c r="F8" s="231">
        <v>0</v>
      </c>
      <c r="G8" s="59" t="s">
        <v>751</v>
      </c>
    </row>
    <row r="9" spans="1:7" ht="47.25">
      <c r="A9" s="40"/>
      <c r="B9" s="57" t="s">
        <v>154</v>
      </c>
      <c r="C9" s="111" t="s">
        <v>155</v>
      </c>
      <c r="D9" s="231">
        <v>-426.7</v>
      </c>
      <c r="E9" s="231">
        <v>0</v>
      </c>
      <c r="F9" s="231">
        <v>0</v>
      </c>
      <c r="G9" s="59" t="s">
        <v>751</v>
      </c>
    </row>
    <row r="10" spans="1:7" s="224" customFormat="1" ht="15.75">
      <c r="A10" s="222">
        <v>2</v>
      </c>
      <c r="B10" s="223" t="s">
        <v>745</v>
      </c>
      <c r="C10" s="237"/>
      <c r="D10" s="94">
        <f>SUM(D11:D12)</f>
        <v>-3887</v>
      </c>
      <c r="E10" s="94">
        <f>SUM(E11:E11)</f>
        <v>0</v>
      </c>
      <c r="F10" s="94">
        <f>SUM(F11:F11)</f>
        <v>0</v>
      </c>
      <c r="G10" s="49"/>
    </row>
    <row r="11" spans="1:7" s="224" customFormat="1" ht="47.25" customHeight="1">
      <c r="A11" s="233"/>
      <c r="B11" s="234" t="s">
        <v>146</v>
      </c>
      <c r="C11" s="111" t="s">
        <v>746</v>
      </c>
      <c r="D11" s="108">
        <v>-3746.4</v>
      </c>
      <c r="E11" s="108">
        <v>0</v>
      </c>
      <c r="F11" s="108">
        <v>0</v>
      </c>
      <c r="G11" s="49" t="s">
        <v>751</v>
      </c>
    </row>
    <row r="12" spans="1:7" s="224" customFormat="1" ht="63.75" customHeight="1">
      <c r="A12" s="225"/>
      <c r="B12" s="273" t="s">
        <v>733</v>
      </c>
      <c r="C12" s="111" t="s">
        <v>747</v>
      </c>
      <c r="D12" s="108">
        <v>-140.6</v>
      </c>
      <c r="E12" s="108">
        <v>0</v>
      </c>
      <c r="F12" s="108">
        <v>0</v>
      </c>
      <c r="G12" s="49" t="s">
        <v>751</v>
      </c>
    </row>
    <row r="13" spans="1:7" s="55" customFormat="1" ht="31.5">
      <c r="A13" s="56">
        <v>3</v>
      </c>
      <c r="B13" s="182" t="s">
        <v>184</v>
      </c>
      <c r="C13" s="181"/>
      <c r="D13" s="181">
        <f>SUM(D14:D47)</f>
        <v>-239142.20000000004</v>
      </c>
      <c r="E13" s="181">
        <f>SUM(E14:E47)</f>
        <v>0</v>
      </c>
      <c r="F13" s="181">
        <f>SUM(F14:F47)</f>
        <v>0</v>
      </c>
      <c r="G13" s="181"/>
    </row>
    <row r="14" spans="1:7" s="55" customFormat="1" ht="47.25">
      <c r="A14" s="102"/>
      <c r="B14" s="209" t="s">
        <v>492</v>
      </c>
      <c r="C14" s="211" t="s">
        <v>493</v>
      </c>
      <c r="D14" s="211">
        <v>-1082.7</v>
      </c>
      <c r="E14" s="211">
        <v>0</v>
      </c>
      <c r="F14" s="211">
        <v>0</v>
      </c>
      <c r="G14" s="235" t="s">
        <v>751</v>
      </c>
    </row>
    <row r="15" spans="1:7" s="38" customFormat="1" ht="47.25">
      <c r="A15" s="102"/>
      <c r="B15" s="209" t="s">
        <v>494</v>
      </c>
      <c r="C15" s="211" t="s">
        <v>495</v>
      </c>
      <c r="D15" s="211">
        <v>-47064.7</v>
      </c>
      <c r="E15" s="211">
        <v>0</v>
      </c>
      <c r="F15" s="211">
        <v>0</v>
      </c>
      <c r="G15" s="235" t="s">
        <v>751</v>
      </c>
    </row>
    <row r="16" spans="1:7" s="55" customFormat="1" ht="47.25">
      <c r="A16" s="102"/>
      <c r="B16" s="210" t="s">
        <v>496</v>
      </c>
      <c r="C16" s="211" t="s">
        <v>497</v>
      </c>
      <c r="D16" s="211">
        <v>-50488.6</v>
      </c>
      <c r="E16" s="211">
        <v>0</v>
      </c>
      <c r="F16" s="211">
        <v>0</v>
      </c>
      <c r="G16" s="235" t="s">
        <v>751</v>
      </c>
    </row>
    <row r="17" spans="1:7" s="38" customFormat="1" ht="47.25">
      <c r="A17" s="102"/>
      <c r="B17" s="210" t="s">
        <v>260</v>
      </c>
      <c r="C17" s="211" t="s">
        <v>498</v>
      </c>
      <c r="D17" s="211">
        <f>-35251.3+990</f>
        <v>-34261.3</v>
      </c>
      <c r="E17" s="211">
        <v>0</v>
      </c>
      <c r="F17" s="211">
        <v>0</v>
      </c>
      <c r="G17" s="235" t="s">
        <v>751</v>
      </c>
    </row>
    <row r="18" spans="1:7" s="38" customFormat="1" ht="47.25">
      <c r="A18" s="102"/>
      <c r="B18" s="210" t="s">
        <v>499</v>
      </c>
      <c r="C18" s="211" t="s">
        <v>500</v>
      </c>
      <c r="D18" s="211">
        <v>-448</v>
      </c>
      <c r="E18" s="211">
        <v>0</v>
      </c>
      <c r="F18" s="211">
        <v>0</v>
      </c>
      <c r="G18" s="235" t="s">
        <v>751</v>
      </c>
    </row>
    <row r="19" spans="1:7" s="38" customFormat="1" ht="47.25">
      <c r="A19" s="102"/>
      <c r="B19" s="210" t="s">
        <v>501</v>
      </c>
      <c r="C19" s="211" t="s">
        <v>502</v>
      </c>
      <c r="D19" s="211">
        <v>-900</v>
      </c>
      <c r="E19" s="211">
        <v>0</v>
      </c>
      <c r="F19" s="211">
        <v>0</v>
      </c>
      <c r="G19" s="235" t="s">
        <v>751</v>
      </c>
    </row>
    <row r="20" spans="1:7" s="38" customFormat="1" ht="78.75">
      <c r="A20" s="102"/>
      <c r="B20" s="210" t="s">
        <v>683</v>
      </c>
      <c r="C20" s="211" t="s">
        <v>503</v>
      </c>
      <c r="D20" s="211">
        <v>-1716</v>
      </c>
      <c r="E20" s="211">
        <v>0</v>
      </c>
      <c r="F20" s="211">
        <v>0</v>
      </c>
      <c r="G20" s="235" t="s">
        <v>751</v>
      </c>
    </row>
    <row r="21" spans="1:7" s="38" customFormat="1" ht="47.25">
      <c r="A21" s="102"/>
      <c r="B21" s="210" t="s">
        <v>504</v>
      </c>
      <c r="C21" s="212" t="s">
        <v>505</v>
      </c>
      <c r="D21" s="211">
        <v>-2000</v>
      </c>
      <c r="E21" s="211">
        <v>0</v>
      </c>
      <c r="F21" s="211">
        <v>0</v>
      </c>
      <c r="G21" s="235" t="s">
        <v>751</v>
      </c>
    </row>
    <row r="22" spans="1:7" s="38" customFormat="1" ht="47.25">
      <c r="A22" s="102"/>
      <c r="B22" s="210" t="s">
        <v>506</v>
      </c>
      <c r="C22" s="212" t="s">
        <v>507</v>
      </c>
      <c r="D22" s="211">
        <v>-7798.6</v>
      </c>
      <c r="E22" s="211">
        <v>0</v>
      </c>
      <c r="F22" s="211">
        <v>0</v>
      </c>
      <c r="G22" s="235" t="s">
        <v>751</v>
      </c>
    </row>
    <row r="23" spans="1:7" s="38" customFormat="1" ht="47.25">
      <c r="A23" s="102"/>
      <c r="B23" s="210" t="s">
        <v>508</v>
      </c>
      <c r="C23" s="212" t="s">
        <v>509</v>
      </c>
      <c r="D23" s="211">
        <v>-1560</v>
      </c>
      <c r="E23" s="211">
        <v>0</v>
      </c>
      <c r="F23" s="211">
        <v>0</v>
      </c>
      <c r="G23" s="235" t="s">
        <v>751</v>
      </c>
    </row>
    <row r="24" spans="1:7" s="38" customFormat="1" ht="63">
      <c r="A24" s="102"/>
      <c r="B24" s="210" t="s">
        <v>510</v>
      </c>
      <c r="C24" s="212" t="s">
        <v>511</v>
      </c>
      <c r="D24" s="211">
        <v>-544</v>
      </c>
      <c r="E24" s="211">
        <v>0</v>
      </c>
      <c r="F24" s="211">
        <v>0</v>
      </c>
      <c r="G24" s="235" t="s">
        <v>751</v>
      </c>
    </row>
    <row r="25" spans="1:7" s="55" customFormat="1" ht="47.25">
      <c r="A25" s="102"/>
      <c r="B25" s="210" t="s">
        <v>512</v>
      </c>
      <c r="C25" s="211" t="s">
        <v>513</v>
      </c>
      <c r="D25" s="211">
        <f>-124.8-156</f>
        <v>-280.8</v>
      </c>
      <c r="E25" s="211">
        <v>0</v>
      </c>
      <c r="F25" s="211">
        <v>0</v>
      </c>
      <c r="G25" s="235" t="s">
        <v>751</v>
      </c>
    </row>
    <row r="26" spans="1:7" ht="47.25">
      <c r="A26" s="102"/>
      <c r="B26" s="210" t="s">
        <v>514</v>
      </c>
      <c r="C26" s="211" t="s">
        <v>515</v>
      </c>
      <c r="D26" s="211">
        <v>-1250</v>
      </c>
      <c r="E26" s="211">
        <v>0</v>
      </c>
      <c r="F26" s="211">
        <v>0</v>
      </c>
      <c r="G26" s="235" t="s">
        <v>751</v>
      </c>
    </row>
    <row r="27" spans="1:7" s="55" customFormat="1" ht="63">
      <c r="A27" s="102"/>
      <c r="B27" s="210" t="s">
        <v>516</v>
      </c>
      <c r="C27" s="106" t="s">
        <v>517</v>
      </c>
      <c r="D27" s="211">
        <v>-310</v>
      </c>
      <c r="E27" s="211">
        <v>0</v>
      </c>
      <c r="F27" s="211">
        <v>0</v>
      </c>
      <c r="G27" s="235" t="s">
        <v>751</v>
      </c>
    </row>
    <row r="28" spans="1:7" s="38" customFormat="1" ht="47.25">
      <c r="A28" s="102"/>
      <c r="B28" s="210" t="s">
        <v>518</v>
      </c>
      <c r="C28" s="106" t="s">
        <v>519</v>
      </c>
      <c r="D28" s="211">
        <v>-407.5</v>
      </c>
      <c r="E28" s="211">
        <v>0</v>
      </c>
      <c r="F28" s="211">
        <v>0</v>
      </c>
      <c r="G28" s="235" t="s">
        <v>751</v>
      </c>
    </row>
    <row r="29" spans="1:7" s="11" customFormat="1" ht="47.25">
      <c r="A29" s="102"/>
      <c r="B29" s="210" t="s">
        <v>57</v>
      </c>
      <c r="C29" s="106" t="s">
        <v>520</v>
      </c>
      <c r="D29" s="211">
        <v>-1045</v>
      </c>
      <c r="E29" s="211">
        <v>0</v>
      </c>
      <c r="F29" s="211">
        <v>0</v>
      </c>
      <c r="G29" s="235" t="s">
        <v>751</v>
      </c>
    </row>
    <row r="30" spans="1:7" s="11" customFormat="1" ht="47.25">
      <c r="A30" s="102"/>
      <c r="B30" s="210" t="s">
        <v>521</v>
      </c>
      <c r="C30" s="106" t="s">
        <v>522</v>
      </c>
      <c r="D30" s="211">
        <v>-75</v>
      </c>
      <c r="E30" s="211">
        <v>0</v>
      </c>
      <c r="F30" s="211">
        <v>0</v>
      </c>
      <c r="G30" s="235" t="s">
        <v>751</v>
      </c>
    </row>
    <row r="31" spans="1:7" s="55" customFormat="1" ht="47.25">
      <c r="A31" s="102"/>
      <c r="B31" s="210" t="s">
        <v>57</v>
      </c>
      <c r="C31" s="106" t="s">
        <v>523</v>
      </c>
      <c r="D31" s="211">
        <v>-1745.1</v>
      </c>
      <c r="E31" s="211">
        <v>0</v>
      </c>
      <c r="F31" s="211">
        <v>0</v>
      </c>
      <c r="G31" s="235" t="s">
        <v>751</v>
      </c>
    </row>
    <row r="32" spans="1:7" ht="47.25">
      <c r="A32" s="102"/>
      <c r="B32" s="210" t="s">
        <v>57</v>
      </c>
      <c r="C32" s="106" t="s">
        <v>524</v>
      </c>
      <c r="D32" s="211">
        <v>-806.2</v>
      </c>
      <c r="E32" s="211">
        <v>0</v>
      </c>
      <c r="F32" s="211">
        <v>0</v>
      </c>
      <c r="G32" s="235" t="s">
        <v>751</v>
      </c>
    </row>
    <row r="33" spans="1:7" ht="47.25">
      <c r="A33" s="102"/>
      <c r="B33" s="210" t="s">
        <v>57</v>
      </c>
      <c r="C33" s="106" t="s">
        <v>525</v>
      </c>
      <c r="D33" s="211">
        <v>-263.1</v>
      </c>
      <c r="E33" s="211">
        <v>0</v>
      </c>
      <c r="F33" s="211">
        <v>0</v>
      </c>
      <c r="G33" s="235" t="s">
        <v>751</v>
      </c>
    </row>
    <row r="34" spans="1:7" s="55" customFormat="1" ht="47.25">
      <c r="A34" s="102"/>
      <c r="B34" s="210" t="s">
        <v>526</v>
      </c>
      <c r="C34" s="106" t="s">
        <v>527</v>
      </c>
      <c r="D34" s="211">
        <v>-220</v>
      </c>
      <c r="E34" s="211">
        <v>0</v>
      </c>
      <c r="F34" s="211">
        <v>0</v>
      </c>
      <c r="G34" s="235" t="s">
        <v>751</v>
      </c>
    </row>
    <row r="35" spans="1:7" ht="47.25">
      <c r="A35" s="102"/>
      <c r="B35" s="210" t="s">
        <v>528</v>
      </c>
      <c r="C35" s="106" t="s">
        <v>529</v>
      </c>
      <c r="D35" s="211">
        <v>-6565.4</v>
      </c>
      <c r="E35" s="211">
        <v>0</v>
      </c>
      <c r="F35" s="211">
        <v>0</v>
      </c>
      <c r="G35" s="235" t="s">
        <v>751</v>
      </c>
    </row>
    <row r="36" spans="1:7" s="55" customFormat="1" ht="47.25">
      <c r="A36" s="102"/>
      <c r="B36" s="210" t="s">
        <v>530</v>
      </c>
      <c r="C36" s="106" t="s">
        <v>531</v>
      </c>
      <c r="D36" s="211">
        <v>-31.2</v>
      </c>
      <c r="E36" s="211">
        <v>0</v>
      </c>
      <c r="F36" s="211">
        <v>0</v>
      </c>
      <c r="G36" s="235" t="s">
        <v>751</v>
      </c>
    </row>
    <row r="37" spans="1:7" s="11" customFormat="1" ht="47.25">
      <c r="A37" s="102"/>
      <c r="B37" s="210" t="s">
        <v>57</v>
      </c>
      <c r="C37" s="106" t="s">
        <v>532</v>
      </c>
      <c r="D37" s="211">
        <v>-395.7</v>
      </c>
      <c r="E37" s="211">
        <v>0</v>
      </c>
      <c r="F37" s="211">
        <v>0</v>
      </c>
      <c r="G37" s="235" t="s">
        <v>751</v>
      </c>
    </row>
    <row r="38" spans="1:7" s="55" customFormat="1" ht="47.25">
      <c r="A38" s="102"/>
      <c r="B38" s="210" t="s">
        <v>533</v>
      </c>
      <c r="C38" s="106" t="s">
        <v>534</v>
      </c>
      <c r="D38" s="211">
        <v>-1160</v>
      </c>
      <c r="E38" s="211">
        <v>0</v>
      </c>
      <c r="F38" s="211">
        <v>0</v>
      </c>
      <c r="G38" s="235" t="s">
        <v>751</v>
      </c>
    </row>
    <row r="39" spans="1:7" s="11" customFormat="1" ht="47.25">
      <c r="A39" s="102"/>
      <c r="B39" s="210" t="s">
        <v>57</v>
      </c>
      <c r="C39" s="106" t="s">
        <v>535</v>
      </c>
      <c r="D39" s="211">
        <v>-1408.6</v>
      </c>
      <c r="E39" s="211">
        <v>0</v>
      </c>
      <c r="F39" s="211">
        <v>0</v>
      </c>
      <c r="G39" s="235" t="s">
        <v>751</v>
      </c>
    </row>
    <row r="40" spans="1:7" s="11" customFormat="1" ht="78.75">
      <c r="A40" s="102"/>
      <c r="B40" s="210" t="s">
        <v>536</v>
      </c>
      <c r="C40" s="106" t="s">
        <v>537</v>
      </c>
      <c r="D40" s="211">
        <f>-12000-170</f>
        <v>-12170</v>
      </c>
      <c r="E40" s="211">
        <v>0</v>
      </c>
      <c r="F40" s="211">
        <v>0</v>
      </c>
      <c r="G40" s="235" t="s">
        <v>751</v>
      </c>
    </row>
    <row r="41" spans="1:7" s="55" customFormat="1" ht="94.5">
      <c r="A41" s="102"/>
      <c r="B41" s="210" t="s">
        <v>538</v>
      </c>
      <c r="C41" s="106" t="s">
        <v>539</v>
      </c>
      <c r="D41" s="211">
        <v>-18.7</v>
      </c>
      <c r="E41" s="211">
        <v>0</v>
      </c>
      <c r="F41" s="211">
        <v>0</v>
      </c>
      <c r="G41" s="235" t="s">
        <v>751</v>
      </c>
    </row>
    <row r="42" spans="1:7" s="11" customFormat="1" ht="94.5">
      <c r="A42" s="102"/>
      <c r="B42" s="210" t="s">
        <v>540</v>
      </c>
      <c r="C42" s="106" t="s">
        <v>541</v>
      </c>
      <c r="D42" s="211">
        <v>-500</v>
      </c>
      <c r="E42" s="211">
        <v>0</v>
      </c>
      <c r="F42" s="211">
        <v>0</v>
      </c>
      <c r="G42" s="235" t="s">
        <v>751</v>
      </c>
    </row>
    <row r="43" spans="1:7" s="55" customFormat="1" ht="141.75">
      <c r="A43" s="102"/>
      <c r="B43" s="105" t="s">
        <v>542</v>
      </c>
      <c r="C43" s="33" t="s">
        <v>543</v>
      </c>
      <c r="D43" s="211">
        <v>-30.1</v>
      </c>
      <c r="E43" s="211">
        <v>0</v>
      </c>
      <c r="F43" s="211">
        <v>0</v>
      </c>
      <c r="G43" s="235" t="s">
        <v>751</v>
      </c>
    </row>
    <row r="44" spans="1:7" s="38" customFormat="1" ht="141.75">
      <c r="A44" s="102"/>
      <c r="B44" s="210" t="s">
        <v>684</v>
      </c>
      <c r="C44" s="106" t="s">
        <v>511</v>
      </c>
      <c r="D44" s="106">
        <v>-19683</v>
      </c>
      <c r="E44" s="211">
        <v>0</v>
      </c>
      <c r="F44" s="211">
        <v>0</v>
      </c>
      <c r="G44" s="235" t="s">
        <v>751</v>
      </c>
    </row>
    <row r="45" spans="1:7" s="11" customFormat="1" ht="47.25">
      <c r="A45" s="102"/>
      <c r="B45" s="145" t="s">
        <v>554</v>
      </c>
      <c r="C45" s="212" t="s">
        <v>553</v>
      </c>
      <c r="D45" s="211">
        <v>-9650.6</v>
      </c>
      <c r="E45" s="211">
        <v>0</v>
      </c>
      <c r="F45" s="211">
        <v>0</v>
      </c>
      <c r="G45" s="235" t="s">
        <v>751</v>
      </c>
    </row>
    <row r="46" spans="1:7" s="11" customFormat="1" ht="47.25">
      <c r="A46" s="102"/>
      <c r="B46" s="145" t="s">
        <v>554</v>
      </c>
      <c r="C46" s="212" t="s">
        <v>555</v>
      </c>
      <c r="D46" s="211">
        <v>-533.4</v>
      </c>
      <c r="E46" s="211">
        <v>0</v>
      </c>
      <c r="F46" s="211">
        <v>0</v>
      </c>
      <c r="G46" s="235" t="s">
        <v>751</v>
      </c>
    </row>
    <row r="47" spans="1:7" s="11" customFormat="1" ht="47.25">
      <c r="A47" s="102"/>
      <c r="B47" s="210" t="s">
        <v>260</v>
      </c>
      <c r="C47" s="106" t="s">
        <v>498</v>
      </c>
      <c r="D47" s="106">
        <v>-32728.9</v>
      </c>
      <c r="E47" s="211">
        <v>0</v>
      </c>
      <c r="F47" s="211">
        <v>0</v>
      </c>
      <c r="G47" s="235" t="s">
        <v>751</v>
      </c>
    </row>
    <row r="48" spans="1:7" s="254" customFormat="1" ht="31.5" customHeight="1">
      <c r="A48" s="97">
        <v>4</v>
      </c>
      <c r="B48" s="252" t="s">
        <v>776</v>
      </c>
      <c r="C48" s="217"/>
      <c r="D48" s="217">
        <f>SUM(D49:D54)</f>
        <v>-229113.59999999998</v>
      </c>
      <c r="E48" s="217">
        <f>SUM(E49:E54)</f>
        <v>0</v>
      </c>
      <c r="F48" s="217">
        <f>SUM(F49:F54)</f>
        <v>0</v>
      </c>
      <c r="G48" s="253"/>
    </row>
    <row r="49" spans="1:7" s="11" customFormat="1" ht="47.25">
      <c r="A49" s="102"/>
      <c r="B49" s="239" t="s">
        <v>777</v>
      </c>
      <c r="C49" s="106" t="s">
        <v>778</v>
      </c>
      <c r="D49" s="106">
        <v>-25700</v>
      </c>
      <c r="E49" s="242">
        <v>0</v>
      </c>
      <c r="F49" s="242">
        <v>0</v>
      </c>
      <c r="G49" s="238" t="s">
        <v>748</v>
      </c>
    </row>
    <row r="50" spans="1:7" s="11" customFormat="1" ht="47.25">
      <c r="A50" s="102"/>
      <c r="B50" s="239" t="s">
        <v>779</v>
      </c>
      <c r="C50" s="106" t="s">
        <v>780</v>
      </c>
      <c r="D50" s="106">
        <v>-3198</v>
      </c>
      <c r="E50" s="242">
        <v>0</v>
      </c>
      <c r="F50" s="242">
        <v>0</v>
      </c>
      <c r="G50" s="238" t="s">
        <v>748</v>
      </c>
    </row>
    <row r="51" spans="1:7" s="11" customFormat="1" ht="47.25">
      <c r="A51" s="102"/>
      <c r="B51" s="239" t="s">
        <v>781</v>
      </c>
      <c r="C51" s="106" t="s">
        <v>782</v>
      </c>
      <c r="D51" s="106">
        <v>-10000</v>
      </c>
      <c r="E51" s="242">
        <v>0</v>
      </c>
      <c r="F51" s="242">
        <v>0</v>
      </c>
      <c r="G51" s="238" t="s">
        <v>748</v>
      </c>
    </row>
    <row r="52" spans="1:7" s="11" customFormat="1" ht="47.25">
      <c r="A52" s="102"/>
      <c r="B52" s="239" t="s">
        <v>783</v>
      </c>
      <c r="C52" s="106" t="s">
        <v>784</v>
      </c>
      <c r="D52" s="106">
        <v>-43775.7</v>
      </c>
      <c r="E52" s="242">
        <v>0</v>
      </c>
      <c r="F52" s="242">
        <v>0</v>
      </c>
      <c r="G52" s="238" t="s">
        <v>748</v>
      </c>
    </row>
    <row r="53" spans="1:7" s="11" customFormat="1" ht="47.25">
      <c r="A53" s="102"/>
      <c r="B53" s="239" t="s">
        <v>57</v>
      </c>
      <c r="C53" s="106" t="s">
        <v>785</v>
      </c>
      <c r="D53" s="106">
        <v>-4000</v>
      </c>
      <c r="E53" s="242">
        <v>0</v>
      </c>
      <c r="F53" s="242">
        <v>0</v>
      </c>
      <c r="G53" s="238" t="s">
        <v>748</v>
      </c>
    </row>
    <row r="54" spans="1:7" s="11" customFormat="1" ht="47.25">
      <c r="A54" s="102"/>
      <c r="B54" s="239" t="s">
        <v>786</v>
      </c>
      <c r="C54" s="106" t="s">
        <v>787</v>
      </c>
      <c r="D54" s="106">
        <v>-142439.9</v>
      </c>
      <c r="E54" s="242">
        <v>0</v>
      </c>
      <c r="F54" s="242">
        <v>0</v>
      </c>
      <c r="G54" s="238" t="s">
        <v>748</v>
      </c>
    </row>
    <row r="55" spans="1:7" s="38" customFormat="1" ht="15.75">
      <c r="A55" s="56">
        <v>5</v>
      </c>
      <c r="B55" s="182" t="s">
        <v>145</v>
      </c>
      <c r="C55" s="181"/>
      <c r="D55" s="181">
        <f>D56</f>
        <v>-949.4</v>
      </c>
      <c r="E55" s="181">
        <f>E56</f>
        <v>0</v>
      </c>
      <c r="F55" s="181">
        <f>F56</f>
        <v>0</v>
      </c>
      <c r="G55" s="181"/>
    </row>
    <row r="56" spans="1:7" s="38" customFormat="1" ht="47.25">
      <c r="A56" s="37"/>
      <c r="B56" s="57" t="s">
        <v>146</v>
      </c>
      <c r="C56" s="111" t="s">
        <v>147</v>
      </c>
      <c r="D56" s="113">
        <v>-949.4</v>
      </c>
      <c r="E56" s="113">
        <v>0</v>
      </c>
      <c r="F56" s="113">
        <v>0</v>
      </c>
      <c r="G56" s="59" t="s">
        <v>751</v>
      </c>
    </row>
    <row r="57" spans="1:7" s="224" customFormat="1" ht="31.5">
      <c r="A57" s="222">
        <v>6</v>
      </c>
      <c r="B57" s="223" t="s">
        <v>140</v>
      </c>
      <c r="C57" s="241"/>
      <c r="D57" s="94">
        <f>SUM(D58:D68)</f>
        <v>-33580.6</v>
      </c>
      <c r="E57" s="94">
        <f>SUM(E58:E58)</f>
        <v>0</v>
      </c>
      <c r="F57" s="94">
        <f>SUM(F58:F58)</f>
        <v>0</v>
      </c>
      <c r="G57" s="49"/>
    </row>
    <row r="58" spans="1:7" s="224" customFormat="1" ht="15.75" customHeight="1">
      <c r="A58" s="322"/>
      <c r="B58" s="325" t="s">
        <v>146</v>
      </c>
      <c r="C58" s="33" t="s">
        <v>723</v>
      </c>
      <c r="D58" s="113">
        <v>-14698.8</v>
      </c>
      <c r="E58" s="113">
        <v>0</v>
      </c>
      <c r="F58" s="113">
        <v>0</v>
      </c>
      <c r="G58" s="288" t="s">
        <v>751</v>
      </c>
    </row>
    <row r="59" spans="1:7" s="224" customFormat="1" ht="15.75" customHeight="1">
      <c r="A59" s="323"/>
      <c r="B59" s="326"/>
      <c r="C59" s="33" t="s">
        <v>724</v>
      </c>
      <c r="D59" s="113">
        <v>-62.5</v>
      </c>
      <c r="E59" s="113">
        <v>0</v>
      </c>
      <c r="F59" s="113">
        <v>0</v>
      </c>
      <c r="G59" s="328"/>
    </row>
    <row r="60" spans="1:7" s="224" customFormat="1" ht="15.75" customHeight="1">
      <c r="A60" s="324"/>
      <c r="B60" s="327"/>
      <c r="C60" s="33" t="s">
        <v>725</v>
      </c>
      <c r="D60" s="113">
        <v>-5</v>
      </c>
      <c r="E60" s="113">
        <v>0</v>
      </c>
      <c r="F60" s="113">
        <v>0</v>
      </c>
      <c r="G60" s="289"/>
    </row>
    <row r="61" spans="1:7" s="224" customFormat="1" ht="220.5">
      <c r="A61" s="225"/>
      <c r="B61" s="122" t="s">
        <v>726</v>
      </c>
      <c r="C61" s="33" t="s">
        <v>727</v>
      </c>
      <c r="D61" s="113">
        <v>-38.8</v>
      </c>
      <c r="E61" s="113">
        <v>0</v>
      </c>
      <c r="F61" s="113">
        <v>0</v>
      </c>
      <c r="G61" s="49" t="s">
        <v>751</v>
      </c>
    </row>
    <row r="62" spans="1:7" s="224" customFormat="1" ht="236.25">
      <c r="A62" s="225"/>
      <c r="B62" s="122" t="s">
        <v>728</v>
      </c>
      <c r="C62" s="33" t="s">
        <v>729</v>
      </c>
      <c r="D62" s="113">
        <v>-504.3</v>
      </c>
      <c r="E62" s="113">
        <v>0</v>
      </c>
      <c r="F62" s="113">
        <v>0</v>
      </c>
      <c r="G62" s="49" t="s">
        <v>751</v>
      </c>
    </row>
    <row r="63" spans="1:7" s="224" customFormat="1" ht="173.25">
      <c r="A63" s="225"/>
      <c r="B63" s="122" t="s">
        <v>730</v>
      </c>
      <c r="C63" s="33" t="s">
        <v>731</v>
      </c>
      <c r="D63" s="113">
        <v>-8000</v>
      </c>
      <c r="E63" s="113">
        <v>0</v>
      </c>
      <c r="F63" s="113">
        <v>0</v>
      </c>
      <c r="G63" s="49" t="s">
        <v>751</v>
      </c>
    </row>
    <row r="64" spans="1:7" s="224" customFormat="1" ht="47.25">
      <c r="A64" s="225"/>
      <c r="B64" s="122" t="s">
        <v>49</v>
      </c>
      <c r="C64" s="33" t="s">
        <v>732</v>
      </c>
      <c r="D64" s="113">
        <v>-2064.7</v>
      </c>
      <c r="E64" s="113">
        <v>0</v>
      </c>
      <c r="F64" s="113">
        <v>0</v>
      </c>
      <c r="G64" s="49" t="s">
        <v>751</v>
      </c>
    </row>
    <row r="65" spans="1:7" s="224" customFormat="1" ht="78.75">
      <c r="A65" s="225"/>
      <c r="B65" s="122" t="s">
        <v>733</v>
      </c>
      <c r="C65" s="33" t="s">
        <v>734</v>
      </c>
      <c r="D65" s="113">
        <v>-3810.9</v>
      </c>
      <c r="E65" s="113">
        <v>0</v>
      </c>
      <c r="F65" s="113">
        <v>0</v>
      </c>
      <c r="G65" s="49" t="s">
        <v>751</v>
      </c>
    </row>
    <row r="66" spans="1:7" s="224" customFormat="1" ht="47.25">
      <c r="A66" s="225"/>
      <c r="B66" s="122" t="s">
        <v>735</v>
      </c>
      <c r="C66" s="33" t="s">
        <v>736</v>
      </c>
      <c r="D66" s="113">
        <v>-300</v>
      </c>
      <c r="E66" s="113">
        <v>0</v>
      </c>
      <c r="F66" s="113">
        <v>0</v>
      </c>
      <c r="G66" s="49" t="s">
        <v>751</v>
      </c>
    </row>
    <row r="67" spans="1:7" s="224" customFormat="1" ht="157.5">
      <c r="A67" s="225"/>
      <c r="B67" s="122" t="s">
        <v>737</v>
      </c>
      <c r="C67" s="33" t="s">
        <v>738</v>
      </c>
      <c r="D67" s="113">
        <v>-2500</v>
      </c>
      <c r="E67" s="113">
        <v>0</v>
      </c>
      <c r="F67" s="113">
        <v>0</v>
      </c>
      <c r="G67" s="49" t="s">
        <v>751</v>
      </c>
    </row>
    <row r="68" spans="1:7" s="224" customFormat="1" ht="204.75">
      <c r="A68" s="225"/>
      <c r="B68" s="122" t="s">
        <v>739</v>
      </c>
      <c r="C68" s="33" t="s">
        <v>164</v>
      </c>
      <c r="D68" s="113">
        <v>-1595.6</v>
      </c>
      <c r="E68" s="113">
        <v>0</v>
      </c>
      <c r="F68" s="113">
        <v>0</v>
      </c>
      <c r="G68" s="49" t="s">
        <v>751</v>
      </c>
    </row>
    <row r="69" spans="1:7" s="38" customFormat="1" ht="15.75">
      <c r="A69" s="56">
        <v>7</v>
      </c>
      <c r="B69" s="182" t="s">
        <v>404</v>
      </c>
      <c r="C69" s="181"/>
      <c r="D69" s="181">
        <f>SUM(D70:D76)</f>
        <v>-117332.20000000001</v>
      </c>
      <c r="E69" s="181">
        <f>SUM(E70:E76)</f>
        <v>0</v>
      </c>
      <c r="F69" s="181">
        <f>SUM(F70:F76)</f>
        <v>0</v>
      </c>
      <c r="G69" s="181"/>
    </row>
    <row r="70" spans="1:7" s="38" customFormat="1" ht="31.5">
      <c r="A70" s="37"/>
      <c r="B70" s="78" t="s">
        <v>424</v>
      </c>
      <c r="C70" s="33" t="s">
        <v>425</v>
      </c>
      <c r="D70" s="113">
        <v>-29593.2</v>
      </c>
      <c r="E70" s="113">
        <v>0</v>
      </c>
      <c r="F70" s="113">
        <v>0</v>
      </c>
      <c r="G70" s="138" t="s">
        <v>881</v>
      </c>
    </row>
    <row r="71" spans="1:7" s="38" customFormat="1" ht="173.25">
      <c r="A71" s="37"/>
      <c r="B71" s="210" t="s">
        <v>426</v>
      </c>
      <c r="C71" s="33" t="s">
        <v>427</v>
      </c>
      <c r="D71" s="113">
        <v>-54062.4</v>
      </c>
      <c r="E71" s="113">
        <v>0</v>
      </c>
      <c r="F71" s="113">
        <v>0</v>
      </c>
      <c r="G71" s="138" t="s">
        <v>882</v>
      </c>
    </row>
    <row r="72" spans="1:7" s="38" customFormat="1" ht="78.75">
      <c r="A72" s="37"/>
      <c r="B72" s="78" t="s">
        <v>428</v>
      </c>
      <c r="C72" s="33" t="s">
        <v>429</v>
      </c>
      <c r="D72" s="113">
        <v>-328.6</v>
      </c>
      <c r="E72" s="113">
        <v>0</v>
      </c>
      <c r="F72" s="113">
        <v>0</v>
      </c>
      <c r="G72" s="138" t="s">
        <v>883</v>
      </c>
    </row>
    <row r="73" spans="1:7" s="38" customFormat="1" ht="63">
      <c r="A73" s="37"/>
      <c r="B73" s="78" t="s">
        <v>430</v>
      </c>
      <c r="C73" s="33" t="s">
        <v>431</v>
      </c>
      <c r="D73" s="113">
        <v>-3279.9</v>
      </c>
      <c r="E73" s="113">
        <v>0</v>
      </c>
      <c r="F73" s="113">
        <v>0</v>
      </c>
      <c r="G73" s="54" t="s">
        <v>884</v>
      </c>
    </row>
    <row r="74" spans="1:7" s="38" customFormat="1" ht="63">
      <c r="A74" s="37"/>
      <c r="B74" s="78" t="s">
        <v>428</v>
      </c>
      <c r="C74" s="33" t="s">
        <v>429</v>
      </c>
      <c r="D74" s="113">
        <f>-20537.4+328.6</f>
        <v>-20208.800000000003</v>
      </c>
      <c r="E74" s="113">
        <v>0</v>
      </c>
      <c r="F74" s="113">
        <v>0</v>
      </c>
      <c r="G74" s="54" t="s">
        <v>885</v>
      </c>
    </row>
    <row r="75" spans="1:7" s="38" customFormat="1" ht="31.5">
      <c r="A75" s="37"/>
      <c r="B75" s="78" t="s">
        <v>49</v>
      </c>
      <c r="C75" s="33" t="s">
        <v>432</v>
      </c>
      <c r="D75" s="113">
        <v>-2000</v>
      </c>
      <c r="E75" s="113">
        <v>0</v>
      </c>
      <c r="F75" s="113">
        <v>0</v>
      </c>
      <c r="G75" s="138" t="s">
        <v>885</v>
      </c>
    </row>
    <row r="76" spans="1:7" s="38" customFormat="1" ht="31.5">
      <c r="A76" s="37"/>
      <c r="B76" s="78" t="s">
        <v>433</v>
      </c>
      <c r="C76" s="33" t="s">
        <v>434</v>
      </c>
      <c r="D76" s="113">
        <v>-7859.3</v>
      </c>
      <c r="E76" s="113">
        <v>0</v>
      </c>
      <c r="F76" s="113">
        <v>0</v>
      </c>
      <c r="G76" s="138" t="s">
        <v>885</v>
      </c>
    </row>
    <row r="77" spans="1:7" s="186" customFormat="1" ht="31.5">
      <c r="A77" s="56">
        <v>8</v>
      </c>
      <c r="B77" s="182" t="s">
        <v>32</v>
      </c>
      <c r="C77" s="226"/>
      <c r="D77" s="197">
        <f>SUM(D78:D78)</f>
        <v>-1030.7</v>
      </c>
      <c r="E77" s="197">
        <f>SUM(E78:E78)</f>
        <v>0</v>
      </c>
      <c r="F77" s="197">
        <f>SUM(F78:F78)</f>
        <v>0</v>
      </c>
      <c r="G77" s="181"/>
    </row>
    <row r="78" spans="1:7" s="11" customFormat="1" ht="47.25">
      <c r="A78" s="44"/>
      <c r="B78" s="57" t="s">
        <v>47</v>
      </c>
      <c r="C78" s="33" t="s">
        <v>48</v>
      </c>
      <c r="D78" s="113">
        <v>-1030.7</v>
      </c>
      <c r="E78" s="113">
        <v>0</v>
      </c>
      <c r="F78" s="113">
        <v>0</v>
      </c>
      <c r="G78" s="59" t="s">
        <v>751</v>
      </c>
    </row>
    <row r="79" spans="1:7" ht="15.75">
      <c r="A79" s="56">
        <v>9</v>
      </c>
      <c r="B79" s="182" t="s">
        <v>104</v>
      </c>
      <c r="C79" s="181"/>
      <c r="D79" s="181">
        <f>SUM(D80:D82)</f>
        <v>-152506.19999999998</v>
      </c>
      <c r="E79" s="181">
        <f>SUM(E80:E82)</f>
        <v>0</v>
      </c>
      <c r="F79" s="181">
        <f>SUM(F80:F82)</f>
        <v>0</v>
      </c>
      <c r="G79" s="181"/>
    </row>
    <row r="80" spans="1:7" ht="63">
      <c r="A80" s="30"/>
      <c r="B80" s="57" t="s">
        <v>57</v>
      </c>
      <c r="C80" s="111" t="s">
        <v>105</v>
      </c>
      <c r="D80" s="113">
        <v>-1681.9</v>
      </c>
      <c r="E80" s="113">
        <v>0</v>
      </c>
      <c r="F80" s="113">
        <v>0</v>
      </c>
      <c r="G80" s="59" t="s">
        <v>886</v>
      </c>
    </row>
    <row r="81" spans="1:7" ht="63">
      <c r="A81" s="40"/>
      <c r="B81" s="57" t="s">
        <v>57</v>
      </c>
      <c r="C81" s="111" t="s">
        <v>106</v>
      </c>
      <c r="D81" s="113">
        <v>-2385.5</v>
      </c>
      <c r="E81" s="113">
        <v>0</v>
      </c>
      <c r="F81" s="113">
        <v>0</v>
      </c>
      <c r="G81" s="59" t="s">
        <v>886</v>
      </c>
    </row>
    <row r="82" spans="1:7" ht="78.75">
      <c r="A82" s="40"/>
      <c r="B82" s="57" t="s">
        <v>107</v>
      </c>
      <c r="C82" s="111" t="s">
        <v>108</v>
      </c>
      <c r="D82" s="113">
        <v>-148438.8</v>
      </c>
      <c r="E82" s="113">
        <v>0</v>
      </c>
      <c r="F82" s="113">
        <v>0</v>
      </c>
      <c r="G82" s="59" t="s">
        <v>886</v>
      </c>
    </row>
    <row r="83" spans="1:7" ht="31.5">
      <c r="A83" s="56">
        <v>10</v>
      </c>
      <c r="B83" s="182" t="s">
        <v>33</v>
      </c>
      <c r="C83" s="181"/>
      <c r="D83" s="181">
        <f>SUM(D84:D85)</f>
        <v>-5560.1</v>
      </c>
      <c r="E83" s="181">
        <f>SUM(E84:E85)</f>
        <v>0</v>
      </c>
      <c r="F83" s="181">
        <f>SUM(F84:F85)</f>
        <v>0</v>
      </c>
      <c r="G83" s="181"/>
    </row>
    <row r="84" spans="1:7" ht="15.75">
      <c r="A84" s="44"/>
      <c r="B84" s="47" t="s">
        <v>34</v>
      </c>
      <c r="C84" s="48" t="s">
        <v>35</v>
      </c>
      <c r="D84" s="113">
        <v>-200</v>
      </c>
      <c r="E84" s="113">
        <v>0</v>
      </c>
      <c r="F84" s="113">
        <v>0</v>
      </c>
      <c r="G84" s="338" t="s">
        <v>751</v>
      </c>
    </row>
    <row r="85" spans="1:7" ht="31.5">
      <c r="A85" s="44"/>
      <c r="B85" s="47" t="s">
        <v>36</v>
      </c>
      <c r="C85" s="48" t="s">
        <v>37</v>
      </c>
      <c r="D85" s="113">
        <v>-5360.1</v>
      </c>
      <c r="E85" s="113">
        <v>0</v>
      </c>
      <c r="F85" s="113">
        <v>0</v>
      </c>
      <c r="G85" s="338"/>
    </row>
    <row r="86" spans="1:7" ht="31.5">
      <c r="A86" s="56">
        <v>11</v>
      </c>
      <c r="B86" s="182" t="s">
        <v>586</v>
      </c>
      <c r="C86" s="181"/>
      <c r="D86" s="181">
        <f>D87</f>
        <v>-2703.1</v>
      </c>
      <c r="E86" s="181">
        <f>E87</f>
        <v>0</v>
      </c>
      <c r="F86" s="181">
        <f>F87</f>
        <v>0</v>
      </c>
      <c r="G86" s="181"/>
    </row>
    <row r="87" spans="1:7" s="55" customFormat="1" ht="117.75" customHeight="1">
      <c r="A87" s="44"/>
      <c r="B87" s="125" t="s">
        <v>587</v>
      </c>
      <c r="C87" s="75" t="s">
        <v>588</v>
      </c>
      <c r="D87" s="41">
        <v>-2703.1</v>
      </c>
      <c r="E87" s="148">
        <v>0</v>
      </c>
      <c r="F87" s="148">
        <v>0</v>
      </c>
      <c r="G87" s="59" t="s">
        <v>887</v>
      </c>
    </row>
    <row r="88" spans="1:7" ht="31.5">
      <c r="A88" s="56">
        <v>12</v>
      </c>
      <c r="B88" s="182" t="s">
        <v>247</v>
      </c>
      <c r="C88" s="181"/>
      <c r="D88" s="181">
        <f>D89</f>
        <v>-55330.9</v>
      </c>
      <c r="E88" s="181">
        <f>E89</f>
        <v>0</v>
      </c>
      <c r="F88" s="181">
        <f>F89</f>
        <v>0</v>
      </c>
      <c r="G88" s="181"/>
    </row>
    <row r="89" spans="1:7" ht="189">
      <c r="A89" s="40"/>
      <c r="B89" s="57" t="s">
        <v>270</v>
      </c>
      <c r="C89" s="111" t="s">
        <v>250</v>
      </c>
      <c r="D89" s="41">
        <v>-55330.9</v>
      </c>
      <c r="E89" s="148">
        <v>0</v>
      </c>
      <c r="F89" s="148">
        <v>0</v>
      </c>
      <c r="G89" s="59" t="s">
        <v>751</v>
      </c>
    </row>
    <row r="90" spans="1:7" s="38" customFormat="1" ht="31.5">
      <c r="A90" s="30">
        <v>13</v>
      </c>
      <c r="B90" s="193" t="s">
        <v>718</v>
      </c>
      <c r="C90" s="65"/>
      <c r="D90" s="65">
        <f>D91</f>
        <v>-1104.5</v>
      </c>
      <c r="E90" s="65" t="str">
        <f>E91</f>
        <v>0,0</v>
      </c>
      <c r="F90" s="65" t="str">
        <f>F91</f>
        <v>0,0</v>
      </c>
      <c r="G90" s="65"/>
    </row>
    <row r="91" spans="1:7" s="38" customFormat="1" ht="115.5" customHeight="1">
      <c r="A91" s="37"/>
      <c r="B91" s="221" t="s">
        <v>719</v>
      </c>
      <c r="C91" s="33" t="s">
        <v>720</v>
      </c>
      <c r="D91" s="219">
        <v>-1104.5</v>
      </c>
      <c r="E91" s="156" t="s">
        <v>721</v>
      </c>
      <c r="F91" s="156" t="s">
        <v>721</v>
      </c>
      <c r="G91" s="218" t="s">
        <v>722</v>
      </c>
    </row>
    <row r="92" spans="1:7" s="55" customFormat="1" ht="31.5">
      <c r="A92" s="56">
        <v>14</v>
      </c>
      <c r="B92" s="182" t="s">
        <v>150</v>
      </c>
      <c r="C92" s="181"/>
      <c r="D92" s="181">
        <f>SUM(D93:D94)</f>
        <v>-100.7</v>
      </c>
      <c r="E92" s="181">
        <f>E93+E94</f>
        <v>0</v>
      </c>
      <c r="F92" s="181">
        <f>F93+F94</f>
        <v>0</v>
      </c>
      <c r="G92" s="181"/>
    </row>
    <row r="93" spans="1:7" ht="37.5" customHeight="1">
      <c r="A93" s="40"/>
      <c r="B93" s="332" t="s">
        <v>151</v>
      </c>
      <c r="C93" s="111" t="s">
        <v>152</v>
      </c>
      <c r="D93" s="219">
        <v>-50</v>
      </c>
      <c r="E93" s="113">
        <v>0</v>
      </c>
      <c r="F93" s="113">
        <v>0</v>
      </c>
      <c r="G93" s="318" t="s">
        <v>751</v>
      </c>
    </row>
    <row r="94" spans="1:7" ht="15.75">
      <c r="A94" s="40"/>
      <c r="B94" s="333"/>
      <c r="C94" s="111" t="s">
        <v>159</v>
      </c>
      <c r="D94" s="219">
        <v>-50.7</v>
      </c>
      <c r="E94" s="113">
        <v>0</v>
      </c>
      <c r="F94" s="113">
        <v>0</v>
      </c>
      <c r="G94" s="319"/>
    </row>
    <row r="95" spans="1:7" ht="31.5">
      <c r="A95" s="56">
        <v>15</v>
      </c>
      <c r="B95" s="182" t="s">
        <v>609</v>
      </c>
      <c r="C95" s="181"/>
      <c r="D95" s="181">
        <f>D96</f>
        <v>-3849.5</v>
      </c>
      <c r="E95" s="181">
        <f>E96</f>
        <v>0</v>
      </c>
      <c r="F95" s="181">
        <f>F96</f>
        <v>0</v>
      </c>
      <c r="G95" s="181"/>
    </row>
    <row r="96" spans="1:7" s="55" customFormat="1" ht="47.25">
      <c r="A96" s="40"/>
      <c r="B96" s="158" t="s">
        <v>49</v>
      </c>
      <c r="C96" s="157" t="s">
        <v>610</v>
      </c>
      <c r="D96" s="230">
        <v>-3849.5</v>
      </c>
      <c r="E96" s="180">
        <v>0</v>
      </c>
      <c r="F96" s="180">
        <v>0</v>
      </c>
      <c r="G96" s="140" t="s">
        <v>751</v>
      </c>
    </row>
    <row r="97" spans="1:7" s="224" customFormat="1" ht="15.75">
      <c r="A97" s="225">
        <v>16</v>
      </c>
      <c r="B97" s="227" t="s">
        <v>161</v>
      </c>
      <c r="C97" s="225"/>
      <c r="D97" s="228">
        <f>SUM(D98:D100)</f>
        <v>-3764.37</v>
      </c>
      <c r="E97" s="228">
        <f>SUM(E98:E100)</f>
        <v>0</v>
      </c>
      <c r="F97" s="228">
        <f>SUM(F98:F100)</f>
        <v>0</v>
      </c>
      <c r="G97" s="49"/>
    </row>
    <row r="98" spans="1:7" s="224" customFormat="1" ht="32.25" customHeight="1">
      <c r="A98" s="322"/>
      <c r="B98" s="329" t="s">
        <v>788</v>
      </c>
      <c r="C98" s="229" t="s">
        <v>740</v>
      </c>
      <c r="D98" s="230">
        <v>-3741.67</v>
      </c>
      <c r="E98" s="180">
        <v>0</v>
      </c>
      <c r="F98" s="180">
        <v>0</v>
      </c>
      <c r="G98" s="288" t="s">
        <v>751</v>
      </c>
    </row>
    <row r="99" spans="1:7" s="224" customFormat="1" ht="15.75" customHeight="1">
      <c r="A99" s="324"/>
      <c r="B99" s="330"/>
      <c r="C99" s="229" t="s">
        <v>741</v>
      </c>
      <c r="D99" s="230">
        <v>-17.7</v>
      </c>
      <c r="E99" s="180">
        <v>0</v>
      </c>
      <c r="F99" s="180">
        <v>0</v>
      </c>
      <c r="G99" s="289"/>
    </row>
    <row r="100" spans="1:7" s="224" customFormat="1" ht="47.25">
      <c r="A100" s="225"/>
      <c r="B100" s="46" t="s">
        <v>742</v>
      </c>
      <c r="C100" s="229" t="s">
        <v>743</v>
      </c>
      <c r="D100" s="230">
        <v>-5</v>
      </c>
      <c r="E100" s="180">
        <v>0</v>
      </c>
      <c r="F100" s="180">
        <v>0</v>
      </c>
      <c r="G100" s="49" t="s">
        <v>751</v>
      </c>
    </row>
    <row r="101" spans="1:7" ht="31.5">
      <c r="A101" s="56">
        <v>17</v>
      </c>
      <c r="B101" s="182" t="s">
        <v>258</v>
      </c>
      <c r="C101" s="181"/>
      <c r="D101" s="181">
        <f>SUM(D102:D111)</f>
        <v>-57847.899999999994</v>
      </c>
      <c r="E101" s="181">
        <f>SUM(E102:E111)</f>
        <v>0</v>
      </c>
      <c r="F101" s="181">
        <f>SUM(F102:F111)</f>
        <v>0</v>
      </c>
      <c r="G101" s="181"/>
    </row>
    <row r="102" spans="1:7" ht="47.25">
      <c r="A102" s="39"/>
      <c r="B102" s="68" t="s">
        <v>49</v>
      </c>
      <c r="C102" s="117" t="s">
        <v>262</v>
      </c>
      <c r="D102" s="211">
        <v>-300</v>
      </c>
      <c r="E102" s="211">
        <v>0</v>
      </c>
      <c r="F102" s="211">
        <v>0</v>
      </c>
      <c r="G102" s="235" t="s">
        <v>751</v>
      </c>
    </row>
    <row r="103" spans="1:7" s="55" customFormat="1" ht="47.25">
      <c r="A103" s="39"/>
      <c r="B103" s="68" t="s">
        <v>49</v>
      </c>
      <c r="C103" s="117" t="s">
        <v>263</v>
      </c>
      <c r="D103" s="211">
        <v>-785</v>
      </c>
      <c r="E103" s="211">
        <v>0</v>
      </c>
      <c r="F103" s="211">
        <v>0</v>
      </c>
      <c r="G103" s="235" t="s">
        <v>751</v>
      </c>
    </row>
    <row r="104" spans="1:7" s="38" customFormat="1" ht="47.25">
      <c r="A104" s="39"/>
      <c r="B104" s="68" t="s">
        <v>49</v>
      </c>
      <c r="C104" s="117" t="s">
        <v>276</v>
      </c>
      <c r="D104" s="211">
        <v>-2194.5</v>
      </c>
      <c r="E104" s="211">
        <v>0</v>
      </c>
      <c r="F104" s="211">
        <v>0</v>
      </c>
      <c r="G104" s="235" t="s">
        <v>751</v>
      </c>
    </row>
    <row r="105" spans="1:7" s="11" customFormat="1" ht="47.25">
      <c r="A105" s="39"/>
      <c r="B105" s="68" t="s">
        <v>260</v>
      </c>
      <c r="C105" s="117" t="s">
        <v>274</v>
      </c>
      <c r="D105" s="211">
        <v>-18371.6</v>
      </c>
      <c r="E105" s="211">
        <v>0</v>
      </c>
      <c r="F105" s="211">
        <v>0</v>
      </c>
      <c r="G105" s="235" t="s">
        <v>751</v>
      </c>
    </row>
    <row r="106" spans="1:7" s="11" customFormat="1" ht="47.25">
      <c r="A106" s="39"/>
      <c r="B106" s="68" t="s">
        <v>260</v>
      </c>
      <c r="C106" s="117" t="s">
        <v>261</v>
      </c>
      <c r="D106" s="211">
        <v>-1578.9</v>
      </c>
      <c r="E106" s="211">
        <v>0</v>
      </c>
      <c r="F106" s="211">
        <v>0</v>
      </c>
      <c r="G106" s="235" t="s">
        <v>751</v>
      </c>
    </row>
    <row r="107" spans="1:7" s="11" customFormat="1" ht="47.25">
      <c r="A107" s="39"/>
      <c r="B107" s="32" t="s">
        <v>57</v>
      </c>
      <c r="C107" s="75" t="s">
        <v>275</v>
      </c>
      <c r="D107" s="211">
        <v>-3781.8</v>
      </c>
      <c r="E107" s="211">
        <v>0</v>
      </c>
      <c r="F107" s="211">
        <v>0</v>
      </c>
      <c r="G107" s="235" t="s">
        <v>751</v>
      </c>
    </row>
    <row r="108" spans="1:7" ht="47.25">
      <c r="A108" s="39"/>
      <c r="B108" s="68" t="s">
        <v>49</v>
      </c>
      <c r="C108" s="117" t="s">
        <v>259</v>
      </c>
      <c r="D108" s="211">
        <v>-14554.9</v>
      </c>
      <c r="E108" s="211">
        <v>0</v>
      </c>
      <c r="F108" s="211">
        <v>0</v>
      </c>
      <c r="G108" s="235" t="s">
        <v>751</v>
      </c>
    </row>
    <row r="109" spans="1:7" ht="47.25">
      <c r="A109" s="39"/>
      <c r="B109" s="68" t="s">
        <v>49</v>
      </c>
      <c r="C109" s="117" t="s">
        <v>710</v>
      </c>
      <c r="D109" s="211">
        <v>-10784.2</v>
      </c>
      <c r="E109" s="211">
        <v>0</v>
      </c>
      <c r="F109" s="211">
        <v>0</v>
      </c>
      <c r="G109" s="235" t="s">
        <v>751</v>
      </c>
    </row>
    <row r="110" spans="1:7" ht="47.25">
      <c r="A110" s="39"/>
      <c r="B110" s="68" t="s">
        <v>711</v>
      </c>
      <c r="C110" s="117" t="s">
        <v>712</v>
      </c>
      <c r="D110" s="211">
        <v>-5462</v>
      </c>
      <c r="E110" s="211">
        <v>0</v>
      </c>
      <c r="F110" s="211">
        <v>0</v>
      </c>
      <c r="G110" s="235" t="s">
        <v>751</v>
      </c>
    </row>
    <row r="111" spans="1:7" s="55" customFormat="1" ht="47.25">
      <c r="A111" s="39"/>
      <c r="B111" s="68" t="s">
        <v>713</v>
      </c>
      <c r="C111" s="117" t="s">
        <v>714</v>
      </c>
      <c r="D111" s="211">
        <v>-35</v>
      </c>
      <c r="E111" s="211">
        <v>0</v>
      </c>
      <c r="F111" s="211">
        <v>0</v>
      </c>
      <c r="G111" s="235" t="s">
        <v>751</v>
      </c>
    </row>
    <row r="112" spans="1:7" s="11" customFormat="1" ht="15.75" customHeight="1">
      <c r="A112" s="56">
        <v>18</v>
      </c>
      <c r="B112" s="182" t="s">
        <v>251</v>
      </c>
      <c r="C112" s="181"/>
      <c r="D112" s="181">
        <f>SUM(D113:D123)</f>
        <v>-110848.9</v>
      </c>
      <c r="E112" s="181">
        <f>SUM(E113:E123)</f>
        <v>0</v>
      </c>
      <c r="F112" s="181">
        <f>SUM(F113:F123)</f>
        <v>0</v>
      </c>
      <c r="G112" s="181"/>
    </row>
    <row r="113" spans="1:7" ht="47.25">
      <c r="A113" s="44"/>
      <c r="B113" s="32" t="s">
        <v>385</v>
      </c>
      <c r="C113" s="75" t="s">
        <v>386</v>
      </c>
      <c r="D113" s="69">
        <v>-50000</v>
      </c>
      <c r="E113" s="113">
        <v>0</v>
      </c>
      <c r="F113" s="113">
        <v>0</v>
      </c>
      <c r="G113" s="235" t="s">
        <v>751</v>
      </c>
    </row>
    <row r="114" spans="1:7" ht="31.5" customHeight="1">
      <c r="A114" s="44"/>
      <c r="B114" s="32" t="s">
        <v>387</v>
      </c>
      <c r="C114" s="75" t="s">
        <v>252</v>
      </c>
      <c r="D114" s="69">
        <v>-2000</v>
      </c>
      <c r="E114" s="113">
        <v>0</v>
      </c>
      <c r="F114" s="113">
        <v>0</v>
      </c>
      <c r="G114" s="235" t="s">
        <v>751</v>
      </c>
    </row>
    <row r="115" spans="1:7" ht="126">
      <c r="A115" s="44"/>
      <c r="B115" s="32" t="s">
        <v>388</v>
      </c>
      <c r="C115" s="75" t="s">
        <v>389</v>
      </c>
      <c r="D115" s="69">
        <v>-2000</v>
      </c>
      <c r="E115" s="113">
        <v>0</v>
      </c>
      <c r="F115" s="113">
        <v>0</v>
      </c>
      <c r="G115" s="235" t="s">
        <v>751</v>
      </c>
    </row>
    <row r="116" spans="1:7" ht="47.25">
      <c r="A116" s="44"/>
      <c r="B116" s="32" t="s">
        <v>390</v>
      </c>
      <c r="C116" s="75" t="s">
        <v>391</v>
      </c>
      <c r="D116" s="69">
        <v>-4500</v>
      </c>
      <c r="E116" s="113">
        <v>0</v>
      </c>
      <c r="F116" s="113">
        <v>0</v>
      </c>
      <c r="G116" s="235" t="s">
        <v>751</v>
      </c>
    </row>
    <row r="117" spans="1:7" ht="63">
      <c r="A117" s="44"/>
      <c r="B117" s="32" t="s">
        <v>392</v>
      </c>
      <c r="C117" s="75" t="s">
        <v>393</v>
      </c>
      <c r="D117" s="69">
        <v>-3270.2</v>
      </c>
      <c r="E117" s="113">
        <v>0</v>
      </c>
      <c r="F117" s="113">
        <v>0</v>
      </c>
      <c r="G117" s="235" t="s">
        <v>751</v>
      </c>
    </row>
    <row r="118" spans="1:7" ht="78.75">
      <c r="A118" s="44"/>
      <c r="B118" s="32" t="s">
        <v>394</v>
      </c>
      <c r="C118" s="75" t="s">
        <v>395</v>
      </c>
      <c r="D118" s="69">
        <v>-1000</v>
      </c>
      <c r="E118" s="113">
        <v>0</v>
      </c>
      <c r="F118" s="113">
        <v>0</v>
      </c>
      <c r="G118" s="235" t="s">
        <v>751</v>
      </c>
    </row>
    <row r="119" spans="1:7" s="55" customFormat="1" ht="110.25">
      <c r="A119" s="44"/>
      <c r="B119" s="32" t="s">
        <v>396</v>
      </c>
      <c r="C119" s="75" t="s">
        <v>397</v>
      </c>
      <c r="D119" s="69">
        <v>-44799.1</v>
      </c>
      <c r="E119" s="113">
        <v>0</v>
      </c>
      <c r="F119" s="113">
        <v>0</v>
      </c>
      <c r="G119" s="54" t="s">
        <v>330</v>
      </c>
    </row>
    <row r="120" spans="1:7" s="38" customFormat="1" ht="47.25">
      <c r="A120" s="44"/>
      <c r="B120" s="316" t="s">
        <v>398</v>
      </c>
      <c r="C120" s="75" t="s">
        <v>399</v>
      </c>
      <c r="D120" s="69">
        <v>-1365</v>
      </c>
      <c r="E120" s="113">
        <v>0</v>
      </c>
      <c r="F120" s="113">
        <v>0</v>
      </c>
      <c r="G120" s="235" t="s">
        <v>330</v>
      </c>
    </row>
    <row r="121" spans="1:7" s="11" customFormat="1" ht="47.25">
      <c r="A121" s="44"/>
      <c r="B121" s="334"/>
      <c r="C121" s="75" t="s">
        <v>400</v>
      </c>
      <c r="D121" s="69">
        <v>-598.8</v>
      </c>
      <c r="E121" s="113">
        <v>0</v>
      </c>
      <c r="F121" s="113">
        <v>0</v>
      </c>
      <c r="G121" s="235" t="s">
        <v>330</v>
      </c>
    </row>
    <row r="122" spans="1:7" s="11" customFormat="1" ht="47.25">
      <c r="A122" s="44"/>
      <c r="B122" s="317"/>
      <c r="C122" s="75" t="s">
        <v>401</v>
      </c>
      <c r="D122" s="69">
        <v>-1140.3</v>
      </c>
      <c r="E122" s="113">
        <v>0</v>
      </c>
      <c r="F122" s="113">
        <v>0</v>
      </c>
      <c r="G122" s="235" t="s">
        <v>330</v>
      </c>
    </row>
    <row r="123" spans="1:7" s="11" customFormat="1" ht="47.25">
      <c r="A123" s="44"/>
      <c r="B123" s="32" t="s">
        <v>402</v>
      </c>
      <c r="C123" s="75" t="s">
        <v>403</v>
      </c>
      <c r="D123" s="69">
        <v>-175.5</v>
      </c>
      <c r="E123" s="113">
        <v>0</v>
      </c>
      <c r="F123" s="113">
        <v>0</v>
      </c>
      <c r="G123" s="235" t="s">
        <v>330</v>
      </c>
    </row>
    <row r="124" spans="1:7" ht="31.5" customHeight="1">
      <c r="A124" s="56">
        <v>19</v>
      </c>
      <c r="B124" s="182" t="s">
        <v>435</v>
      </c>
      <c r="C124" s="181"/>
      <c r="D124" s="181">
        <f>SUM(D125:D133)</f>
        <v>-11691</v>
      </c>
      <c r="E124" s="181">
        <f>E125+E126+E127+E128+E129+E131+E130+E132+E133</f>
        <v>0</v>
      </c>
      <c r="F124" s="181">
        <f>F125+F126+F127+F128+F129+F131+F130+F132+F133</f>
        <v>0</v>
      </c>
      <c r="G124" s="181"/>
    </row>
    <row r="125" spans="1:7" ht="63">
      <c r="A125" s="39"/>
      <c r="B125" s="32" t="s">
        <v>439</v>
      </c>
      <c r="C125" s="75" t="s">
        <v>440</v>
      </c>
      <c r="D125" s="69">
        <v>-1932.9</v>
      </c>
      <c r="E125" s="113">
        <v>0</v>
      </c>
      <c r="F125" s="113">
        <v>0</v>
      </c>
      <c r="G125" s="235" t="s">
        <v>886</v>
      </c>
    </row>
    <row r="126" spans="1:7" ht="51.75" customHeight="1">
      <c r="A126" s="320"/>
      <c r="B126" s="342" t="s">
        <v>441</v>
      </c>
      <c r="C126" s="75" t="s">
        <v>442</v>
      </c>
      <c r="D126" s="41">
        <v>-503.4</v>
      </c>
      <c r="E126" s="113">
        <v>0</v>
      </c>
      <c r="F126" s="113">
        <v>0</v>
      </c>
      <c r="G126" s="339" t="s">
        <v>886</v>
      </c>
    </row>
    <row r="127" spans="1:7" s="55" customFormat="1" ht="15.75">
      <c r="A127" s="320"/>
      <c r="B127" s="342"/>
      <c r="C127" s="75" t="s">
        <v>443</v>
      </c>
      <c r="D127" s="41">
        <v>-800</v>
      </c>
      <c r="E127" s="113">
        <v>0</v>
      </c>
      <c r="F127" s="113">
        <v>0</v>
      </c>
      <c r="G127" s="339"/>
    </row>
    <row r="128" spans="1:7" s="98" customFormat="1" ht="63">
      <c r="A128" s="40"/>
      <c r="B128" s="68" t="s">
        <v>444</v>
      </c>
      <c r="C128" s="75" t="s">
        <v>445</v>
      </c>
      <c r="D128" s="41">
        <v>-3400</v>
      </c>
      <c r="E128" s="113">
        <v>0</v>
      </c>
      <c r="F128" s="113">
        <v>0</v>
      </c>
      <c r="G128" s="139" t="s">
        <v>886</v>
      </c>
    </row>
    <row r="129" spans="1:7" s="101" customFormat="1" ht="41.25" customHeight="1">
      <c r="A129" s="320"/>
      <c r="B129" s="343" t="s">
        <v>49</v>
      </c>
      <c r="C129" s="75" t="s">
        <v>446</v>
      </c>
      <c r="D129" s="41">
        <v>-2328</v>
      </c>
      <c r="E129" s="113">
        <v>0</v>
      </c>
      <c r="F129" s="113">
        <v>0</v>
      </c>
      <c r="G129" s="312" t="s">
        <v>886</v>
      </c>
    </row>
    <row r="130" spans="1:7" s="101" customFormat="1" ht="15.75">
      <c r="A130" s="320"/>
      <c r="B130" s="343"/>
      <c r="C130" s="75" t="s">
        <v>447</v>
      </c>
      <c r="D130" s="41">
        <v>-960.1</v>
      </c>
      <c r="E130" s="113">
        <v>0</v>
      </c>
      <c r="F130" s="113">
        <v>0</v>
      </c>
      <c r="G130" s="321"/>
    </row>
    <row r="131" spans="1:7" s="101" customFormat="1" ht="15.75">
      <c r="A131" s="320"/>
      <c r="B131" s="343"/>
      <c r="C131" s="75" t="s">
        <v>448</v>
      </c>
      <c r="D131" s="41">
        <v>-1700</v>
      </c>
      <c r="E131" s="113">
        <v>0</v>
      </c>
      <c r="F131" s="113">
        <v>0</v>
      </c>
      <c r="G131" s="313"/>
    </row>
    <row r="132" spans="1:7" s="101" customFormat="1" ht="126">
      <c r="A132" s="320"/>
      <c r="B132" s="232" t="s">
        <v>449</v>
      </c>
      <c r="C132" s="33" t="s">
        <v>443</v>
      </c>
      <c r="D132" s="41">
        <v>-2.6</v>
      </c>
      <c r="E132" s="113">
        <v>0</v>
      </c>
      <c r="F132" s="113">
        <v>0</v>
      </c>
      <c r="G132" s="140" t="s">
        <v>888</v>
      </c>
    </row>
    <row r="133" spans="1:7" s="101" customFormat="1" ht="141.75">
      <c r="A133" s="320"/>
      <c r="B133" s="232" t="s">
        <v>449</v>
      </c>
      <c r="C133" s="33" t="s">
        <v>450</v>
      </c>
      <c r="D133" s="41">
        <v>-64</v>
      </c>
      <c r="E133" s="113">
        <v>0</v>
      </c>
      <c r="F133" s="113">
        <v>0</v>
      </c>
      <c r="G133" s="141" t="s">
        <v>889</v>
      </c>
    </row>
    <row r="134" spans="1:7" s="101" customFormat="1" ht="31.5">
      <c r="A134" s="56">
        <v>20</v>
      </c>
      <c r="B134" s="182" t="s">
        <v>185</v>
      </c>
      <c r="C134" s="181"/>
      <c r="D134" s="181">
        <f>SUM(D135:D145)</f>
        <v>-36495.2</v>
      </c>
      <c r="E134" s="181">
        <f>SUM(E135:E145)</f>
        <v>0</v>
      </c>
      <c r="F134" s="181">
        <f>SUM(F135:F145)</f>
        <v>0</v>
      </c>
      <c r="G134" s="181"/>
    </row>
    <row r="135" spans="1:7" s="101" customFormat="1" ht="63">
      <c r="A135" s="40"/>
      <c r="B135" s="57" t="s">
        <v>243</v>
      </c>
      <c r="C135" s="111" t="s">
        <v>244</v>
      </c>
      <c r="D135" s="113">
        <v>-200</v>
      </c>
      <c r="E135" s="236">
        <v>0</v>
      </c>
      <c r="F135" s="236">
        <v>0</v>
      </c>
      <c r="G135" s="59" t="s">
        <v>890</v>
      </c>
    </row>
    <row r="136" spans="1:7" s="101" customFormat="1" ht="78.75">
      <c r="A136" s="40"/>
      <c r="B136" s="57" t="s">
        <v>245</v>
      </c>
      <c r="C136" s="111" t="s">
        <v>246</v>
      </c>
      <c r="D136" s="113">
        <v>-85</v>
      </c>
      <c r="E136" s="236">
        <v>0</v>
      </c>
      <c r="F136" s="236">
        <v>0</v>
      </c>
      <c r="G136" s="59" t="s">
        <v>891</v>
      </c>
    </row>
    <row r="137" spans="1:7" s="38" customFormat="1" ht="63">
      <c r="A137" s="30"/>
      <c r="B137" s="50" t="s">
        <v>753</v>
      </c>
      <c r="C137" s="242" t="s">
        <v>754</v>
      </c>
      <c r="D137" s="242">
        <v>-5726.7</v>
      </c>
      <c r="E137" s="242">
        <v>0</v>
      </c>
      <c r="F137" s="242">
        <v>0</v>
      </c>
      <c r="G137" s="238" t="s">
        <v>755</v>
      </c>
    </row>
    <row r="138" spans="1:7" s="38" customFormat="1" ht="78.75">
      <c r="A138" s="30"/>
      <c r="B138" s="50" t="s">
        <v>756</v>
      </c>
      <c r="C138" s="242" t="s">
        <v>757</v>
      </c>
      <c r="D138" s="242">
        <v>-15</v>
      </c>
      <c r="E138" s="242">
        <v>0</v>
      </c>
      <c r="F138" s="242">
        <v>0</v>
      </c>
      <c r="G138" s="238" t="s">
        <v>755</v>
      </c>
    </row>
    <row r="139" spans="1:7" s="38" customFormat="1" ht="78.75">
      <c r="A139" s="30"/>
      <c r="B139" s="50" t="s">
        <v>758</v>
      </c>
      <c r="C139" s="242" t="s">
        <v>759</v>
      </c>
      <c r="D139" s="242">
        <v>-4575.5</v>
      </c>
      <c r="E139" s="242">
        <v>0</v>
      </c>
      <c r="F139" s="242">
        <v>0</v>
      </c>
      <c r="G139" s="238" t="s">
        <v>755</v>
      </c>
    </row>
    <row r="140" spans="1:7" s="38" customFormat="1" ht="63">
      <c r="A140" s="30"/>
      <c r="B140" s="50" t="s">
        <v>760</v>
      </c>
      <c r="C140" s="242" t="s">
        <v>761</v>
      </c>
      <c r="D140" s="242">
        <v>-4643.6</v>
      </c>
      <c r="E140" s="242">
        <v>0</v>
      </c>
      <c r="F140" s="242">
        <v>0</v>
      </c>
      <c r="G140" s="238" t="s">
        <v>755</v>
      </c>
    </row>
    <row r="141" spans="1:7" s="38" customFormat="1" ht="63">
      <c r="A141" s="30"/>
      <c r="B141" s="50" t="s">
        <v>760</v>
      </c>
      <c r="C141" s="242" t="s">
        <v>761</v>
      </c>
      <c r="D141" s="242">
        <v>-15519.9</v>
      </c>
      <c r="E141" s="242">
        <v>0</v>
      </c>
      <c r="F141" s="242">
        <v>0</v>
      </c>
      <c r="G141" s="238" t="s">
        <v>755</v>
      </c>
    </row>
    <row r="142" spans="1:7" s="38" customFormat="1" ht="47.25">
      <c r="A142" s="30"/>
      <c r="B142" s="50" t="s">
        <v>762</v>
      </c>
      <c r="C142" s="242" t="s">
        <v>763</v>
      </c>
      <c r="D142" s="242">
        <v>-790</v>
      </c>
      <c r="E142" s="242">
        <v>0</v>
      </c>
      <c r="F142" s="242">
        <v>0</v>
      </c>
      <c r="G142" s="238" t="s">
        <v>755</v>
      </c>
    </row>
    <row r="143" spans="1:7" s="38" customFormat="1" ht="63">
      <c r="A143" s="37"/>
      <c r="B143" s="221" t="s">
        <v>764</v>
      </c>
      <c r="C143" s="33" t="s">
        <v>765</v>
      </c>
      <c r="D143" s="242">
        <v>-4500</v>
      </c>
      <c r="E143" s="242">
        <v>0</v>
      </c>
      <c r="F143" s="242">
        <v>0</v>
      </c>
      <c r="G143" s="238" t="s">
        <v>755</v>
      </c>
    </row>
    <row r="144" spans="1:7" s="38" customFormat="1" ht="47.25">
      <c r="A144" s="37"/>
      <c r="B144" s="221" t="s">
        <v>766</v>
      </c>
      <c r="C144" s="33" t="s">
        <v>816</v>
      </c>
      <c r="D144" s="242">
        <v>-337.7</v>
      </c>
      <c r="E144" s="242">
        <v>0</v>
      </c>
      <c r="F144" s="242">
        <v>0</v>
      </c>
      <c r="G144" s="238" t="s">
        <v>755</v>
      </c>
    </row>
    <row r="145" spans="1:7" s="11" customFormat="1" ht="63">
      <c r="A145" s="40"/>
      <c r="B145" s="68" t="s">
        <v>767</v>
      </c>
      <c r="C145" s="33" t="s">
        <v>768</v>
      </c>
      <c r="D145" s="242">
        <v>-101.8</v>
      </c>
      <c r="E145" s="242">
        <v>0</v>
      </c>
      <c r="F145" s="242">
        <v>0</v>
      </c>
      <c r="G145" s="238" t="s">
        <v>755</v>
      </c>
    </row>
    <row r="146" spans="1:7" s="101" customFormat="1" ht="31.5">
      <c r="A146" s="56">
        <v>21</v>
      </c>
      <c r="B146" s="182" t="s">
        <v>52</v>
      </c>
      <c r="C146" s="181"/>
      <c r="D146" s="181">
        <f>SUM(D147:D149)</f>
        <v>-28195.6</v>
      </c>
      <c r="E146" s="181">
        <f>SUM(E147:E149)</f>
        <v>0</v>
      </c>
      <c r="F146" s="181">
        <f>SUM(F147:F149)</f>
        <v>0</v>
      </c>
      <c r="G146" s="181"/>
    </row>
    <row r="147" spans="1:7" s="101" customFormat="1" ht="63">
      <c r="A147" s="37"/>
      <c r="B147" s="36" t="s">
        <v>232</v>
      </c>
      <c r="C147" s="41" t="s">
        <v>60</v>
      </c>
      <c r="D147" s="236">
        <v>-1114.5</v>
      </c>
      <c r="E147" s="236">
        <v>0</v>
      </c>
      <c r="F147" s="236">
        <v>0</v>
      </c>
      <c r="G147" s="166" t="s">
        <v>751</v>
      </c>
    </row>
    <row r="148" spans="1:7" s="71" customFormat="1" ht="63">
      <c r="A148" s="30"/>
      <c r="B148" s="36" t="s">
        <v>231</v>
      </c>
      <c r="C148" s="41" t="s">
        <v>61</v>
      </c>
      <c r="D148" s="106">
        <v>-12</v>
      </c>
      <c r="E148" s="236">
        <v>0</v>
      </c>
      <c r="F148" s="236">
        <v>0</v>
      </c>
      <c r="G148" s="166" t="s">
        <v>751</v>
      </c>
    </row>
    <row r="149" spans="1:7" s="71" customFormat="1" ht="47.25">
      <c r="A149" s="40"/>
      <c r="B149" s="36" t="s">
        <v>233</v>
      </c>
      <c r="C149" s="41" t="s">
        <v>62</v>
      </c>
      <c r="D149" s="236">
        <v>-27069.1</v>
      </c>
      <c r="E149" s="236">
        <v>0</v>
      </c>
      <c r="F149" s="236">
        <v>0</v>
      </c>
      <c r="G149" s="166" t="s">
        <v>751</v>
      </c>
    </row>
    <row r="150" spans="1:7" s="71" customFormat="1" ht="15.75">
      <c r="A150" s="56">
        <v>22</v>
      </c>
      <c r="B150" s="182" t="s">
        <v>277</v>
      </c>
      <c r="C150" s="181"/>
      <c r="D150" s="181">
        <f>SUM(D151:D156)</f>
        <v>-6512.5</v>
      </c>
      <c r="E150" s="181">
        <f>E151+E152+E153+E156+E154+E155</f>
        <v>0</v>
      </c>
      <c r="F150" s="181">
        <f>F151+F152+F153+F156+F154+F155</f>
        <v>0</v>
      </c>
      <c r="G150" s="181"/>
    </row>
    <row r="151" spans="1:7" s="55" customFormat="1" ht="47.25">
      <c r="A151" s="37"/>
      <c r="B151" s="36" t="s">
        <v>278</v>
      </c>
      <c r="C151" s="41" t="s">
        <v>279</v>
      </c>
      <c r="D151" s="69">
        <v>-1055.6</v>
      </c>
      <c r="E151" s="113">
        <v>0</v>
      </c>
      <c r="F151" s="113">
        <v>0</v>
      </c>
      <c r="G151" s="166" t="s">
        <v>751</v>
      </c>
    </row>
    <row r="152" spans="1:7" ht="47.25">
      <c r="A152" s="37"/>
      <c r="B152" s="36" t="s">
        <v>280</v>
      </c>
      <c r="C152" s="41" t="s">
        <v>281</v>
      </c>
      <c r="D152" s="69">
        <v>-2063.1</v>
      </c>
      <c r="E152" s="113">
        <v>0</v>
      </c>
      <c r="F152" s="113">
        <v>0</v>
      </c>
      <c r="G152" s="166" t="s">
        <v>751</v>
      </c>
    </row>
    <row r="153" spans="1:7" ht="47.25">
      <c r="A153" s="37"/>
      <c r="B153" s="36" t="s">
        <v>282</v>
      </c>
      <c r="C153" s="41" t="s">
        <v>283</v>
      </c>
      <c r="D153" s="69">
        <v>-171.6</v>
      </c>
      <c r="E153" s="113">
        <v>0</v>
      </c>
      <c r="F153" s="113">
        <v>0</v>
      </c>
      <c r="G153" s="166" t="s">
        <v>751</v>
      </c>
    </row>
    <row r="154" spans="1:7" ht="47.25">
      <c r="A154" s="37"/>
      <c r="B154" s="36" t="s">
        <v>284</v>
      </c>
      <c r="C154" s="41" t="s">
        <v>285</v>
      </c>
      <c r="D154" s="69">
        <v>-522.2</v>
      </c>
      <c r="E154" s="113">
        <v>0</v>
      </c>
      <c r="F154" s="113">
        <v>0</v>
      </c>
      <c r="G154" s="166" t="s">
        <v>751</v>
      </c>
    </row>
    <row r="155" spans="1:7" s="55" customFormat="1" ht="47.25">
      <c r="A155" s="37"/>
      <c r="B155" s="36" t="s">
        <v>286</v>
      </c>
      <c r="C155" s="41" t="s">
        <v>287</v>
      </c>
      <c r="D155" s="69">
        <v>-1000</v>
      </c>
      <c r="E155" s="113">
        <v>0</v>
      </c>
      <c r="F155" s="113">
        <v>0</v>
      </c>
      <c r="G155" s="166" t="s">
        <v>751</v>
      </c>
    </row>
    <row r="156" spans="1:7" s="38" customFormat="1" ht="47.25">
      <c r="A156" s="37"/>
      <c r="B156" s="36" t="s">
        <v>288</v>
      </c>
      <c r="C156" s="41" t="s">
        <v>289</v>
      </c>
      <c r="D156" s="69">
        <v>-1700</v>
      </c>
      <c r="E156" s="113">
        <v>0</v>
      </c>
      <c r="F156" s="113">
        <v>0</v>
      </c>
      <c r="G156" s="166" t="s">
        <v>751</v>
      </c>
    </row>
    <row r="157" spans="1:7" s="11" customFormat="1" ht="31.5">
      <c r="A157" s="56">
        <v>23</v>
      </c>
      <c r="B157" s="182" t="s">
        <v>79</v>
      </c>
      <c r="C157" s="181"/>
      <c r="D157" s="181">
        <f>SUM(D158:D164)</f>
        <v>-131806.3</v>
      </c>
      <c r="E157" s="181">
        <f>SUM(E158:E164)</f>
        <v>0</v>
      </c>
      <c r="F157" s="181">
        <f>SUM(F158:F164)</f>
        <v>0</v>
      </c>
      <c r="G157" s="181"/>
    </row>
    <row r="158" spans="1:7" s="11" customFormat="1" ht="47.25">
      <c r="A158" s="37"/>
      <c r="B158" s="57" t="s">
        <v>80</v>
      </c>
      <c r="C158" s="111" t="s">
        <v>81</v>
      </c>
      <c r="D158" s="113">
        <v>-10393.8</v>
      </c>
      <c r="E158" s="113">
        <v>0</v>
      </c>
      <c r="F158" s="113">
        <v>0</v>
      </c>
      <c r="G158" s="166" t="s">
        <v>751</v>
      </c>
    </row>
    <row r="159" spans="1:7" s="11" customFormat="1" ht="47.25">
      <c r="A159" s="30"/>
      <c r="B159" s="57" t="s">
        <v>39</v>
      </c>
      <c r="C159" s="111" t="s">
        <v>82</v>
      </c>
      <c r="D159" s="113">
        <v>-1913.9</v>
      </c>
      <c r="E159" s="113">
        <v>0</v>
      </c>
      <c r="F159" s="113">
        <v>0</v>
      </c>
      <c r="G159" s="166" t="s">
        <v>751</v>
      </c>
    </row>
    <row r="160" spans="1:7" s="11" customFormat="1" ht="47.25">
      <c r="A160" s="40"/>
      <c r="B160" s="57" t="s">
        <v>83</v>
      </c>
      <c r="C160" s="111" t="s">
        <v>84</v>
      </c>
      <c r="D160" s="113">
        <v>-694</v>
      </c>
      <c r="E160" s="113">
        <v>0</v>
      </c>
      <c r="F160" s="113">
        <v>0</v>
      </c>
      <c r="G160" s="166" t="s">
        <v>751</v>
      </c>
    </row>
    <row r="161" spans="1:7" s="55" customFormat="1" ht="47.25">
      <c r="A161" s="40"/>
      <c r="B161" s="57" t="s">
        <v>85</v>
      </c>
      <c r="C161" s="111" t="s">
        <v>86</v>
      </c>
      <c r="D161" s="113">
        <v>-2000</v>
      </c>
      <c r="E161" s="113">
        <v>0</v>
      </c>
      <c r="F161" s="113">
        <v>0</v>
      </c>
      <c r="G161" s="166" t="s">
        <v>751</v>
      </c>
    </row>
    <row r="162" spans="1:7" ht="94.5">
      <c r="A162" s="40"/>
      <c r="B162" s="57" t="s">
        <v>87</v>
      </c>
      <c r="C162" s="111" t="s">
        <v>88</v>
      </c>
      <c r="D162" s="113">
        <v>-8000</v>
      </c>
      <c r="E162" s="113">
        <v>0</v>
      </c>
      <c r="F162" s="113">
        <v>0</v>
      </c>
      <c r="G162" s="166" t="s">
        <v>751</v>
      </c>
    </row>
    <row r="163" spans="1:7" ht="63">
      <c r="A163" s="40"/>
      <c r="B163" s="57" t="s">
        <v>89</v>
      </c>
      <c r="C163" s="111" t="s">
        <v>90</v>
      </c>
      <c r="D163" s="113">
        <v>-83272.6</v>
      </c>
      <c r="E163" s="113">
        <v>0</v>
      </c>
      <c r="F163" s="113">
        <v>0</v>
      </c>
      <c r="G163" s="166" t="s">
        <v>751</v>
      </c>
    </row>
    <row r="164" spans="1:7" s="55" customFormat="1" ht="78.75">
      <c r="A164" s="40"/>
      <c r="B164" s="57" t="s">
        <v>44</v>
      </c>
      <c r="C164" s="111" t="s">
        <v>91</v>
      </c>
      <c r="D164" s="113">
        <v>-25532</v>
      </c>
      <c r="E164" s="113">
        <v>0</v>
      </c>
      <c r="F164" s="113">
        <v>0</v>
      </c>
      <c r="G164" s="166" t="s">
        <v>751</v>
      </c>
    </row>
    <row r="165" spans="1:7" s="55" customFormat="1" ht="31.5">
      <c r="A165" s="56">
        <v>24</v>
      </c>
      <c r="B165" s="182" t="s">
        <v>101</v>
      </c>
      <c r="C165" s="181"/>
      <c r="D165" s="181">
        <f>SUM(D166:D172)</f>
        <v>-334529</v>
      </c>
      <c r="E165" s="181">
        <f>SUM(E166:E172)</f>
        <v>0</v>
      </c>
      <c r="F165" s="181">
        <f>SUM(F166:F172)</f>
        <v>0</v>
      </c>
      <c r="G165" s="181"/>
    </row>
    <row r="166" spans="1:7" ht="78.75">
      <c r="A166" s="40"/>
      <c r="B166" s="57" t="s">
        <v>102</v>
      </c>
      <c r="C166" s="111" t="s">
        <v>103</v>
      </c>
      <c r="D166" s="242">
        <v>-195651.7</v>
      </c>
      <c r="E166" s="113">
        <v>0</v>
      </c>
      <c r="F166" s="113">
        <v>0</v>
      </c>
      <c r="G166" s="59" t="s">
        <v>748</v>
      </c>
    </row>
    <row r="167" spans="1:7" ht="63">
      <c r="A167" s="82"/>
      <c r="B167" s="68" t="s">
        <v>112</v>
      </c>
      <c r="C167" s="33" t="s">
        <v>113</v>
      </c>
      <c r="D167" s="69">
        <v>-426.3</v>
      </c>
      <c r="E167" s="113">
        <v>0</v>
      </c>
      <c r="F167" s="113">
        <v>0</v>
      </c>
      <c r="G167" s="54" t="s">
        <v>892</v>
      </c>
    </row>
    <row r="168" spans="1:7" ht="78.75">
      <c r="A168" s="82"/>
      <c r="B168" s="68" t="s">
        <v>114</v>
      </c>
      <c r="C168" s="75" t="s">
        <v>115</v>
      </c>
      <c r="D168" s="69">
        <v>-23335.5</v>
      </c>
      <c r="E168" s="113">
        <v>0</v>
      </c>
      <c r="F168" s="113">
        <v>0</v>
      </c>
      <c r="G168" s="54" t="s">
        <v>892</v>
      </c>
    </row>
    <row r="169" spans="1:7" ht="63">
      <c r="A169" s="82"/>
      <c r="B169" s="68" t="s">
        <v>186</v>
      </c>
      <c r="C169" s="75" t="s">
        <v>187</v>
      </c>
      <c r="D169" s="84">
        <v>-72212.5</v>
      </c>
      <c r="E169" s="113">
        <v>0</v>
      </c>
      <c r="F169" s="113">
        <v>0</v>
      </c>
      <c r="G169" s="54" t="s">
        <v>748</v>
      </c>
    </row>
    <row r="170" spans="1:7" s="55" customFormat="1" ht="63">
      <c r="A170" s="82"/>
      <c r="B170" s="68" t="s">
        <v>188</v>
      </c>
      <c r="C170" s="75" t="s">
        <v>189</v>
      </c>
      <c r="D170" s="84">
        <v>-148.1</v>
      </c>
      <c r="E170" s="113">
        <v>0</v>
      </c>
      <c r="F170" s="113">
        <v>0</v>
      </c>
      <c r="G170" s="77" t="s">
        <v>893</v>
      </c>
    </row>
    <row r="171" spans="1:7" ht="63">
      <c r="A171" s="82"/>
      <c r="B171" s="68" t="s">
        <v>188</v>
      </c>
      <c r="C171" s="75" t="s">
        <v>189</v>
      </c>
      <c r="D171" s="84">
        <v>-38900</v>
      </c>
      <c r="E171" s="113">
        <v>0</v>
      </c>
      <c r="F171" s="113">
        <v>0</v>
      </c>
      <c r="G171" s="77" t="s">
        <v>894</v>
      </c>
    </row>
    <row r="172" spans="1:7" ht="47.25">
      <c r="A172" s="82"/>
      <c r="B172" s="68" t="s">
        <v>607</v>
      </c>
      <c r="C172" s="75" t="s">
        <v>608</v>
      </c>
      <c r="D172" s="84">
        <v>-3854.9</v>
      </c>
      <c r="E172" s="113">
        <v>0</v>
      </c>
      <c r="F172" s="113">
        <v>0</v>
      </c>
      <c r="G172" s="59" t="s">
        <v>748</v>
      </c>
    </row>
    <row r="173" spans="1:7" ht="31.5">
      <c r="A173" s="56">
        <v>25</v>
      </c>
      <c r="B173" s="182" t="s">
        <v>17</v>
      </c>
      <c r="C173" s="181"/>
      <c r="D173" s="181">
        <f>SUM(D174:D180)</f>
        <v>-21250.7</v>
      </c>
      <c r="E173" s="181">
        <f>SUM(E174:E180)</f>
        <v>0</v>
      </c>
      <c r="F173" s="181">
        <f>SUM(F174:F180)</f>
        <v>0</v>
      </c>
      <c r="G173" s="181"/>
    </row>
    <row r="174" spans="1:7" ht="63">
      <c r="A174" s="44"/>
      <c r="B174" s="32" t="s">
        <v>18</v>
      </c>
      <c r="C174" s="45" t="s">
        <v>19</v>
      </c>
      <c r="D174" s="69">
        <v>-8312</v>
      </c>
      <c r="E174" s="113">
        <v>0</v>
      </c>
      <c r="F174" s="113">
        <v>0</v>
      </c>
      <c r="G174" s="59" t="s">
        <v>748</v>
      </c>
    </row>
    <row r="175" spans="1:7" ht="110.25">
      <c r="A175" s="44"/>
      <c r="B175" s="32" t="s">
        <v>20</v>
      </c>
      <c r="C175" s="45" t="s">
        <v>21</v>
      </c>
      <c r="D175" s="69">
        <v>-1000</v>
      </c>
      <c r="E175" s="113">
        <v>0</v>
      </c>
      <c r="F175" s="113">
        <v>0</v>
      </c>
      <c r="G175" s="59" t="s">
        <v>748</v>
      </c>
    </row>
    <row r="176" spans="1:7" ht="47.25">
      <c r="A176" s="44"/>
      <c r="B176" s="32" t="s">
        <v>22</v>
      </c>
      <c r="C176" s="45" t="s">
        <v>23</v>
      </c>
      <c r="D176" s="69">
        <v>-5000</v>
      </c>
      <c r="E176" s="113">
        <v>0</v>
      </c>
      <c r="F176" s="113">
        <v>0</v>
      </c>
      <c r="G176" s="59" t="s">
        <v>748</v>
      </c>
    </row>
    <row r="177" spans="1:7" ht="63">
      <c r="A177" s="44"/>
      <c r="B177" s="32" t="s">
        <v>24</v>
      </c>
      <c r="C177" s="45" t="s">
        <v>25</v>
      </c>
      <c r="D177" s="69">
        <v>-3000</v>
      </c>
      <c r="E177" s="113">
        <v>0</v>
      </c>
      <c r="F177" s="113">
        <v>0</v>
      </c>
      <c r="G177" s="59" t="s">
        <v>748</v>
      </c>
    </row>
    <row r="178" spans="1:7" ht="141.75">
      <c r="A178" s="44"/>
      <c r="B178" s="32" t="s">
        <v>26</v>
      </c>
      <c r="C178" s="45" t="s">
        <v>27</v>
      </c>
      <c r="D178" s="69">
        <v>-1000</v>
      </c>
      <c r="E178" s="113">
        <v>0</v>
      </c>
      <c r="F178" s="113">
        <v>0</v>
      </c>
      <c r="G178" s="59" t="s">
        <v>748</v>
      </c>
    </row>
    <row r="179" spans="1:7" ht="63">
      <c r="A179" s="44"/>
      <c r="B179" s="32" t="s">
        <v>28</v>
      </c>
      <c r="C179" s="45" t="s">
        <v>29</v>
      </c>
      <c r="D179" s="69">
        <v>-2774.2</v>
      </c>
      <c r="E179" s="113">
        <v>0</v>
      </c>
      <c r="F179" s="113">
        <v>0</v>
      </c>
      <c r="G179" s="59" t="s">
        <v>748</v>
      </c>
    </row>
    <row r="180" spans="1:7" s="55" customFormat="1" ht="63">
      <c r="A180" s="44"/>
      <c r="B180" s="32" t="s">
        <v>30</v>
      </c>
      <c r="C180" s="45" t="s">
        <v>31</v>
      </c>
      <c r="D180" s="69">
        <v>-164.5</v>
      </c>
      <c r="E180" s="113">
        <v>0</v>
      </c>
      <c r="F180" s="113">
        <v>0</v>
      </c>
      <c r="G180" s="59" t="s">
        <v>748</v>
      </c>
    </row>
    <row r="181" spans="1:7" s="55" customFormat="1" ht="15.75">
      <c r="A181" s="56">
        <v>26</v>
      </c>
      <c r="B181" s="182" t="s">
        <v>190</v>
      </c>
      <c r="C181" s="181"/>
      <c r="D181" s="181">
        <f>SUM(D182:D195)</f>
        <v>-1545137.3</v>
      </c>
      <c r="E181" s="181">
        <f>SUM(E182:E195)</f>
        <v>-235107.4</v>
      </c>
      <c r="F181" s="181">
        <f>SUM(F182:F195)</f>
        <v>0</v>
      </c>
      <c r="G181" s="181"/>
    </row>
    <row r="182" spans="1:7" s="55" customFormat="1" ht="267.75">
      <c r="A182" s="104"/>
      <c r="B182" s="105" t="s">
        <v>195</v>
      </c>
      <c r="C182" s="69" t="s">
        <v>196</v>
      </c>
      <c r="D182" s="69">
        <v>-235000</v>
      </c>
      <c r="E182" s="106">
        <v>-100000</v>
      </c>
      <c r="F182" s="113">
        <v>0</v>
      </c>
      <c r="G182" s="77" t="s">
        <v>895</v>
      </c>
    </row>
    <row r="183" spans="1:7" s="55" customFormat="1" ht="110.25">
      <c r="A183" s="102"/>
      <c r="B183" s="95" t="s">
        <v>220</v>
      </c>
      <c r="C183" s="69" t="s">
        <v>198</v>
      </c>
      <c r="D183" s="106">
        <v>-100000</v>
      </c>
      <c r="E183" s="106">
        <v>-60000</v>
      </c>
      <c r="F183" s="113">
        <v>0</v>
      </c>
      <c r="G183" s="103" t="s">
        <v>896</v>
      </c>
    </row>
    <row r="184" spans="1:7" s="55" customFormat="1" ht="378">
      <c r="A184" s="102"/>
      <c r="B184" s="95" t="s">
        <v>221</v>
      </c>
      <c r="C184" s="69" t="s">
        <v>200</v>
      </c>
      <c r="D184" s="106">
        <v>-271765.3</v>
      </c>
      <c r="E184" s="106">
        <v>-14767</v>
      </c>
      <c r="F184" s="113">
        <v>0</v>
      </c>
      <c r="G184" s="103" t="s">
        <v>915</v>
      </c>
    </row>
    <row r="185" spans="1:7" s="55" customFormat="1" ht="94.5">
      <c r="A185" s="102"/>
      <c r="B185" s="95" t="s">
        <v>197</v>
      </c>
      <c r="C185" s="69" t="s">
        <v>201</v>
      </c>
      <c r="D185" s="106">
        <v>-69000</v>
      </c>
      <c r="E185" s="113">
        <v>0</v>
      </c>
      <c r="F185" s="113">
        <v>0</v>
      </c>
      <c r="G185" s="103" t="s">
        <v>911</v>
      </c>
    </row>
    <row r="186" spans="1:7" s="55" customFormat="1" ht="173.25">
      <c r="A186" s="66"/>
      <c r="B186" s="95" t="s">
        <v>202</v>
      </c>
      <c r="C186" s="69" t="s">
        <v>203</v>
      </c>
      <c r="D186" s="106">
        <v>-464000</v>
      </c>
      <c r="E186" s="113">
        <v>0</v>
      </c>
      <c r="F186" s="113">
        <v>0</v>
      </c>
      <c r="G186" s="77" t="s">
        <v>912</v>
      </c>
    </row>
    <row r="187" spans="1:7" s="55" customFormat="1" ht="173.25">
      <c r="A187" s="66"/>
      <c r="B187" s="95" t="s">
        <v>204</v>
      </c>
      <c r="C187" s="69" t="s">
        <v>205</v>
      </c>
      <c r="D187" s="106">
        <v>-210000</v>
      </c>
      <c r="E187" s="113">
        <v>0</v>
      </c>
      <c r="F187" s="113">
        <v>0</v>
      </c>
      <c r="G187" s="77" t="s">
        <v>913</v>
      </c>
    </row>
    <row r="188" spans="1:7" s="55" customFormat="1" ht="126">
      <c r="A188" s="66"/>
      <c r="B188" s="95" t="s">
        <v>206</v>
      </c>
      <c r="C188" s="69" t="s">
        <v>207</v>
      </c>
      <c r="D188" s="106">
        <v>-45000</v>
      </c>
      <c r="E188" s="108">
        <v>-20000</v>
      </c>
      <c r="F188" s="113">
        <v>0</v>
      </c>
      <c r="G188" s="77" t="s">
        <v>897</v>
      </c>
    </row>
    <row r="189" spans="1:7" s="55" customFormat="1" ht="78.75">
      <c r="A189" s="66"/>
      <c r="B189" s="95" t="s">
        <v>210</v>
      </c>
      <c r="C189" s="69" t="s">
        <v>209</v>
      </c>
      <c r="D189" s="106">
        <v>-80000</v>
      </c>
      <c r="E189" s="113">
        <v>0</v>
      </c>
      <c r="F189" s="113">
        <v>0</v>
      </c>
      <c r="G189" s="77" t="s">
        <v>914</v>
      </c>
    </row>
    <row r="190" spans="1:7" s="55" customFormat="1" ht="78.75">
      <c r="A190" s="66"/>
      <c r="B190" s="95" t="s">
        <v>210</v>
      </c>
      <c r="C190" s="69" t="s">
        <v>744</v>
      </c>
      <c r="D190" s="106">
        <v>0</v>
      </c>
      <c r="E190" s="108">
        <v>-40340.4</v>
      </c>
      <c r="F190" s="108">
        <v>0</v>
      </c>
      <c r="G190" s="77" t="s">
        <v>856</v>
      </c>
    </row>
    <row r="191" spans="1:7" s="55" customFormat="1" ht="63">
      <c r="A191" s="66"/>
      <c r="B191" s="95" t="s">
        <v>208</v>
      </c>
      <c r="C191" s="69" t="s">
        <v>211</v>
      </c>
      <c r="D191" s="106">
        <v>-30000</v>
      </c>
      <c r="E191" s="113">
        <v>0</v>
      </c>
      <c r="F191" s="113">
        <v>0</v>
      </c>
      <c r="G191" s="77" t="s">
        <v>932</v>
      </c>
    </row>
    <row r="192" spans="1:7" s="55" customFormat="1" ht="63">
      <c r="A192" s="66"/>
      <c r="B192" s="95" t="s">
        <v>222</v>
      </c>
      <c r="C192" s="69" t="s">
        <v>223</v>
      </c>
      <c r="D192" s="106">
        <v>-25000</v>
      </c>
      <c r="E192" s="113">
        <v>0</v>
      </c>
      <c r="F192" s="113">
        <v>0</v>
      </c>
      <c r="G192" s="77" t="s">
        <v>933</v>
      </c>
    </row>
    <row r="193" spans="1:7" s="55" customFormat="1" ht="63">
      <c r="A193" s="66"/>
      <c r="B193" s="105" t="s">
        <v>224</v>
      </c>
      <c r="C193" s="110" t="s">
        <v>225</v>
      </c>
      <c r="D193" s="69">
        <v>-26.9</v>
      </c>
      <c r="E193" s="113">
        <v>0</v>
      </c>
      <c r="F193" s="113">
        <v>0</v>
      </c>
      <c r="G193" s="77" t="s">
        <v>898</v>
      </c>
    </row>
    <row r="194" spans="1:7" s="55" customFormat="1" ht="110.25">
      <c r="A194" s="66"/>
      <c r="B194" s="105" t="s">
        <v>49</v>
      </c>
      <c r="C194" s="110" t="s">
        <v>226</v>
      </c>
      <c r="D194" s="69">
        <v>-454</v>
      </c>
      <c r="E194" s="113">
        <v>0</v>
      </c>
      <c r="F194" s="113">
        <v>0</v>
      </c>
      <c r="G194" s="77" t="s">
        <v>899</v>
      </c>
    </row>
    <row r="195" spans="1:7" s="11" customFormat="1" ht="110.25">
      <c r="A195" s="66"/>
      <c r="B195" s="95" t="s">
        <v>204</v>
      </c>
      <c r="C195" s="106" t="s">
        <v>205</v>
      </c>
      <c r="D195" s="106">
        <v>-14891.1</v>
      </c>
      <c r="E195" s="113">
        <v>0</v>
      </c>
      <c r="F195" s="113">
        <v>0</v>
      </c>
      <c r="G195" s="77" t="s">
        <v>900</v>
      </c>
    </row>
    <row r="196" spans="1:7" s="55" customFormat="1" ht="31.5">
      <c r="A196" s="56">
        <v>27</v>
      </c>
      <c r="B196" s="182" t="s">
        <v>53</v>
      </c>
      <c r="C196" s="181"/>
      <c r="D196" s="181">
        <f>SUM(D197:D199)</f>
        <v>-2269.8</v>
      </c>
      <c r="E196" s="181">
        <f>SUM(E197:E199)</f>
        <v>0</v>
      </c>
      <c r="F196" s="181">
        <f>SUM(F197:F199)</f>
        <v>0</v>
      </c>
      <c r="G196" s="181"/>
    </row>
    <row r="197" spans="1:7" s="11" customFormat="1" ht="47.25">
      <c r="A197" s="40"/>
      <c r="B197" s="50" t="s">
        <v>63</v>
      </c>
      <c r="C197" s="75" t="s">
        <v>54</v>
      </c>
      <c r="D197" s="242">
        <v>-797.7</v>
      </c>
      <c r="E197" s="113">
        <v>0</v>
      </c>
      <c r="F197" s="113">
        <v>0</v>
      </c>
      <c r="G197" s="272" t="s">
        <v>748</v>
      </c>
    </row>
    <row r="198" spans="1:7" s="55" customFormat="1" ht="47.25">
      <c r="A198" s="40"/>
      <c r="B198" s="50" t="s">
        <v>63</v>
      </c>
      <c r="C198" s="75" t="s">
        <v>54</v>
      </c>
      <c r="D198" s="70">
        <v>-521.8</v>
      </c>
      <c r="E198" s="113">
        <v>0</v>
      </c>
      <c r="F198" s="113">
        <v>0</v>
      </c>
      <c r="G198" s="272" t="s">
        <v>748</v>
      </c>
    </row>
    <row r="199" spans="1:7" ht="47.25">
      <c r="A199" s="40"/>
      <c r="B199" s="50" t="s">
        <v>65</v>
      </c>
      <c r="C199" s="75" t="s">
        <v>66</v>
      </c>
      <c r="D199" s="242">
        <v>-950.3</v>
      </c>
      <c r="E199" s="113">
        <v>0</v>
      </c>
      <c r="F199" s="113">
        <v>0</v>
      </c>
      <c r="G199" s="272" t="s">
        <v>748</v>
      </c>
    </row>
    <row r="200" spans="1:7" ht="47.25">
      <c r="A200" s="56">
        <v>28</v>
      </c>
      <c r="B200" s="182" t="s">
        <v>139</v>
      </c>
      <c r="C200" s="181"/>
      <c r="D200" s="181">
        <f>SUM(D201:D205)</f>
        <v>-4239.8</v>
      </c>
      <c r="E200" s="181">
        <f>SUM(E201:E205)</f>
        <v>0</v>
      </c>
      <c r="F200" s="181">
        <f>SUM(F201:F205)</f>
        <v>0</v>
      </c>
      <c r="G200" s="181"/>
    </row>
    <row r="201" spans="1:7" ht="47.25">
      <c r="A201" s="37"/>
      <c r="B201" s="32" t="s">
        <v>49</v>
      </c>
      <c r="C201" s="33" t="s">
        <v>55</v>
      </c>
      <c r="D201" s="69">
        <v>-1550</v>
      </c>
      <c r="E201" s="113">
        <v>0</v>
      </c>
      <c r="F201" s="113">
        <v>0</v>
      </c>
      <c r="G201" s="243" t="s">
        <v>748</v>
      </c>
    </row>
    <row r="202" spans="1:7" ht="47.25">
      <c r="A202" s="30"/>
      <c r="B202" s="32" t="s">
        <v>49</v>
      </c>
      <c r="C202" s="33" t="s">
        <v>51</v>
      </c>
      <c r="D202" s="70">
        <v>-800</v>
      </c>
      <c r="E202" s="113">
        <v>0</v>
      </c>
      <c r="F202" s="113">
        <v>0</v>
      </c>
      <c r="G202" s="243" t="s">
        <v>748</v>
      </c>
    </row>
    <row r="203" spans="1:7" ht="47.25">
      <c r="A203" s="40"/>
      <c r="B203" s="68" t="s">
        <v>613</v>
      </c>
      <c r="C203" s="33" t="s">
        <v>56</v>
      </c>
      <c r="D203" s="69">
        <v>-200</v>
      </c>
      <c r="E203" s="113">
        <v>0</v>
      </c>
      <c r="F203" s="113">
        <v>0</v>
      </c>
      <c r="G203" s="244" t="s">
        <v>748</v>
      </c>
    </row>
    <row r="204" spans="1:7" ht="15.75">
      <c r="A204" s="40"/>
      <c r="B204" s="32" t="s">
        <v>57</v>
      </c>
      <c r="C204" s="33" t="s">
        <v>58</v>
      </c>
      <c r="D204" s="69">
        <v>-767.7</v>
      </c>
      <c r="E204" s="113">
        <v>0</v>
      </c>
      <c r="F204" s="113">
        <v>0</v>
      </c>
      <c r="G204" s="244"/>
    </row>
    <row r="205" spans="1:7" ht="31.5">
      <c r="A205" s="40"/>
      <c r="B205" s="32" t="s">
        <v>57</v>
      </c>
      <c r="C205" s="33" t="s">
        <v>58</v>
      </c>
      <c r="D205" s="70">
        <v>-922.1</v>
      </c>
      <c r="E205" s="113">
        <v>0</v>
      </c>
      <c r="F205" s="113">
        <v>0</v>
      </c>
      <c r="G205" s="68" t="s">
        <v>59</v>
      </c>
    </row>
    <row r="206" spans="1:7" s="55" customFormat="1" ht="31.5">
      <c r="A206" s="56">
        <v>29</v>
      </c>
      <c r="B206" s="182" t="s">
        <v>109</v>
      </c>
      <c r="C206" s="181"/>
      <c r="D206" s="181">
        <f>SUM(D207:D208)</f>
        <v>-277863.1</v>
      </c>
      <c r="E206" s="181">
        <f>E207+E208</f>
        <v>0</v>
      </c>
      <c r="F206" s="181">
        <f>F207+F208</f>
        <v>0</v>
      </c>
      <c r="G206" s="181"/>
    </row>
    <row r="207" spans="1:7" ht="47.25">
      <c r="A207" s="81"/>
      <c r="B207" s="32" t="s">
        <v>110</v>
      </c>
      <c r="C207" s="75" t="s">
        <v>111</v>
      </c>
      <c r="D207" s="69">
        <v>-218363.1</v>
      </c>
      <c r="E207" s="113">
        <v>0</v>
      </c>
      <c r="F207" s="113">
        <v>0</v>
      </c>
      <c r="G207" s="244" t="s">
        <v>748</v>
      </c>
    </row>
    <row r="208" spans="1:7" s="55" customFormat="1" ht="47.25">
      <c r="A208" s="81"/>
      <c r="B208" s="32" t="s">
        <v>229</v>
      </c>
      <c r="C208" s="75" t="s">
        <v>230</v>
      </c>
      <c r="D208" s="69">
        <v>-59500</v>
      </c>
      <c r="E208" s="113">
        <v>0</v>
      </c>
      <c r="F208" s="113">
        <v>0</v>
      </c>
      <c r="G208" s="54" t="s">
        <v>330</v>
      </c>
    </row>
    <row r="209" spans="1:7" s="38" customFormat="1" ht="15.75">
      <c r="A209" s="56">
        <v>30</v>
      </c>
      <c r="B209" s="182" t="s">
        <v>99</v>
      </c>
      <c r="C209" s="181"/>
      <c r="D209" s="181">
        <f>SUM(D210:D215)</f>
        <v>-65400</v>
      </c>
      <c r="E209" s="181">
        <f>SUM(E210:E215)</f>
        <v>-468783.69999999995</v>
      </c>
      <c r="F209" s="181">
        <f>SUM(F210:F215)</f>
        <v>-834000</v>
      </c>
      <c r="G209" s="181"/>
    </row>
    <row r="210" spans="1:7" s="11" customFormat="1" ht="94.5">
      <c r="A210" s="86"/>
      <c r="B210" s="143" t="s">
        <v>618</v>
      </c>
      <c r="C210" s="84" t="s">
        <v>811</v>
      </c>
      <c r="D210" s="84">
        <v>-60000</v>
      </c>
      <c r="E210" s="84">
        <v>0</v>
      </c>
      <c r="F210" s="84">
        <v>0</v>
      </c>
      <c r="G210" s="54" t="s">
        <v>619</v>
      </c>
    </row>
    <row r="211" spans="1:7" s="11" customFormat="1" ht="63">
      <c r="A211" s="81"/>
      <c r="B211" s="32" t="s">
        <v>595</v>
      </c>
      <c r="C211" s="75" t="s">
        <v>125</v>
      </c>
      <c r="D211" s="149">
        <v>0</v>
      </c>
      <c r="E211" s="149">
        <v>-100000</v>
      </c>
      <c r="F211" s="149">
        <f>-227267+2642.8</f>
        <v>-224624.2</v>
      </c>
      <c r="G211" s="150" t="s">
        <v>599</v>
      </c>
    </row>
    <row r="212" spans="1:7" s="11" customFormat="1" ht="110.25">
      <c r="A212" s="81"/>
      <c r="B212" s="32" t="s">
        <v>596</v>
      </c>
      <c r="C212" s="75" t="s">
        <v>341</v>
      </c>
      <c r="D212" s="149">
        <v>0</v>
      </c>
      <c r="E212" s="149">
        <v>-100000</v>
      </c>
      <c r="F212" s="149">
        <v>-200000</v>
      </c>
      <c r="G212" s="150" t="s">
        <v>599</v>
      </c>
    </row>
    <row r="213" spans="1:7" s="11" customFormat="1" ht="94.5">
      <c r="A213" s="81"/>
      <c r="B213" s="32" t="s">
        <v>597</v>
      </c>
      <c r="C213" s="75" t="s">
        <v>598</v>
      </c>
      <c r="D213" s="149">
        <v>0</v>
      </c>
      <c r="E213" s="149">
        <v>-209375.8</v>
      </c>
      <c r="F213" s="149">
        <v>-409375.8</v>
      </c>
      <c r="G213" s="150" t="s">
        <v>599</v>
      </c>
    </row>
    <row r="214" spans="1:7" s="11" customFormat="1" ht="78.75">
      <c r="A214" s="81"/>
      <c r="B214" s="32" t="s">
        <v>810</v>
      </c>
      <c r="C214" s="75" t="s">
        <v>809</v>
      </c>
      <c r="D214" s="149">
        <v>0</v>
      </c>
      <c r="E214" s="149">
        <f>-62050.7+2642.8</f>
        <v>-59407.899999999994</v>
      </c>
      <c r="F214" s="149">
        <v>0</v>
      </c>
      <c r="G214" s="150" t="s">
        <v>599</v>
      </c>
    </row>
    <row r="215" spans="1:7" s="11" customFormat="1" ht="78.75">
      <c r="A215" s="81"/>
      <c r="B215" s="32" t="s">
        <v>716</v>
      </c>
      <c r="C215" s="75" t="s">
        <v>717</v>
      </c>
      <c r="D215" s="219">
        <v>-5400</v>
      </c>
      <c r="E215" s="219">
        <v>0</v>
      </c>
      <c r="F215" s="219">
        <v>0</v>
      </c>
      <c r="G215" s="220" t="s">
        <v>749</v>
      </c>
    </row>
    <row r="216" spans="1:7" s="11" customFormat="1" ht="15.75">
      <c r="A216" s="56">
        <v>31</v>
      </c>
      <c r="B216" s="182" t="s">
        <v>336</v>
      </c>
      <c r="C216" s="181"/>
      <c r="D216" s="181">
        <f>SUM(D217:D225)</f>
        <v>-222920.2</v>
      </c>
      <c r="E216" s="181">
        <f>SUM(E217:E225)</f>
        <v>0</v>
      </c>
      <c r="F216" s="181">
        <f>SUM(F217:F225)</f>
        <v>0</v>
      </c>
      <c r="G216" s="181"/>
    </row>
    <row r="217" spans="1:7" ht="31.5">
      <c r="A217" s="320"/>
      <c r="B217" s="310" t="s">
        <v>260</v>
      </c>
      <c r="C217" s="89" t="s">
        <v>344</v>
      </c>
      <c r="D217" s="74">
        <v>-58779.6</v>
      </c>
      <c r="E217" s="113">
        <v>0</v>
      </c>
      <c r="F217" s="113">
        <v>0</v>
      </c>
      <c r="G217" s="338" t="s">
        <v>748</v>
      </c>
    </row>
    <row r="218" spans="1:7" ht="31.5">
      <c r="A218" s="320"/>
      <c r="B218" s="335"/>
      <c r="C218" s="89" t="s">
        <v>371</v>
      </c>
      <c r="D218" s="74">
        <v>-20985.6</v>
      </c>
      <c r="E218" s="113">
        <v>0</v>
      </c>
      <c r="F218" s="113">
        <v>0</v>
      </c>
      <c r="G218" s="338"/>
    </row>
    <row r="219" spans="1:7" ht="15.75">
      <c r="A219" s="320"/>
      <c r="B219" s="336"/>
      <c r="C219" s="89" t="s">
        <v>372</v>
      </c>
      <c r="D219" s="74">
        <v>-89200</v>
      </c>
      <c r="E219" s="113">
        <v>0</v>
      </c>
      <c r="F219" s="113">
        <v>0</v>
      </c>
      <c r="G219" s="338"/>
    </row>
    <row r="220" spans="1:7" s="101" customFormat="1" ht="15.75">
      <c r="A220" s="320"/>
      <c r="B220" s="337"/>
      <c r="C220" s="89" t="s">
        <v>373</v>
      </c>
      <c r="D220" s="74">
        <v>-43495</v>
      </c>
      <c r="E220" s="113">
        <v>0</v>
      </c>
      <c r="F220" s="113">
        <v>0</v>
      </c>
      <c r="G220" s="338"/>
    </row>
    <row r="221" spans="1:7" s="55" customFormat="1" ht="31.5">
      <c r="A221" s="320"/>
      <c r="B221" s="68" t="s">
        <v>374</v>
      </c>
      <c r="C221" s="89" t="s">
        <v>375</v>
      </c>
      <c r="D221" s="74">
        <v>-3200</v>
      </c>
      <c r="E221" s="113">
        <v>0</v>
      </c>
      <c r="F221" s="113">
        <v>0</v>
      </c>
      <c r="G221" s="338"/>
    </row>
    <row r="222" spans="1:7" s="101" customFormat="1" ht="204.75">
      <c r="A222" s="133"/>
      <c r="B222" s="126" t="s">
        <v>376</v>
      </c>
      <c r="C222" s="87" t="s">
        <v>377</v>
      </c>
      <c r="D222" s="41">
        <v>-6750</v>
      </c>
      <c r="E222" s="113">
        <v>0</v>
      </c>
      <c r="F222" s="113">
        <v>0</v>
      </c>
      <c r="G222" s="134" t="s">
        <v>901</v>
      </c>
    </row>
    <row r="223" spans="1:7" s="55" customFormat="1" ht="47.25">
      <c r="A223" s="133"/>
      <c r="B223" s="286" t="s">
        <v>378</v>
      </c>
      <c r="C223" s="135" t="s">
        <v>379</v>
      </c>
      <c r="D223" s="127">
        <v>-160</v>
      </c>
      <c r="E223" s="113">
        <v>0</v>
      </c>
      <c r="F223" s="113">
        <v>0</v>
      </c>
      <c r="G223" s="134" t="s">
        <v>902</v>
      </c>
    </row>
    <row r="224" spans="1:7" ht="47.25">
      <c r="A224" s="133"/>
      <c r="B224" s="287"/>
      <c r="C224" s="135" t="s">
        <v>380</v>
      </c>
      <c r="D224" s="127">
        <v>-200</v>
      </c>
      <c r="E224" s="113">
        <v>0</v>
      </c>
      <c r="F224" s="113">
        <v>0</v>
      </c>
      <c r="G224" s="134" t="s">
        <v>903</v>
      </c>
    </row>
    <row r="225" spans="1:7" ht="47.25">
      <c r="A225" s="40"/>
      <c r="B225" s="121" t="s">
        <v>381</v>
      </c>
      <c r="C225" s="131" t="s">
        <v>382</v>
      </c>
      <c r="D225" s="132">
        <v>-150</v>
      </c>
      <c r="E225" s="113">
        <v>0</v>
      </c>
      <c r="F225" s="113">
        <v>0</v>
      </c>
      <c r="G225" s="136" t="s">
        <v>904</v>
      </c>
    </row>
    <row r="226" spans="1:7" s="55" customFormat="1" ht="31.5">
      <c r="A226" s="56">
        <v>32</v>
      </c>
      <c r="B226" s="182" t="s">
        <v>454</v>
      </c>
      <c r="C226" s="181"/>
      <c r="D226" s="181">
        <f>SUM(D227:D239)</f>
        <v>-190858.90000000002</v>
      </c>
      <c r="E226" s="181">
        <f>SUM(E227:E239)</f>
        <v>-452642.8</v>
      </c>
      <c r="F226" s="181">
        <f>SUM(F227:F239)</f>
        <v>-452642.8</v>
      </c>
      <c r="G226" s="181"/>
    </row>
    <row r="227" spans="1:7" ht="173.25">
      <c r="A227" s="207"/>
      <c r="B227" s="143" t="s">
        <v>465</v>
      </c>
      <c r="C227" s="83" t="s">
        <v>466</v>
      </c>
      <c r="D227" s="208">
        <v>-36294.5</v>
      </c>
      <c r="E227" s="132">
        <v>0</v>
      </c>
      <c r="F227" s="132">
        <v>0</v>
      </c>
      <c r="G227" s="54" t="s">
        <v>916</v>
      </c>
    </row>
    <row r="228" spans="1:7" s="55" customFormat="1" ht="78.75">
      <c r="A228" s="76"/>
      <c r="B228" s="32" t="s">
        <v>467</v>
      </c>
      <c r="C228" s="83" t="s">
        <v>468</v>
      </c>
      <c r="D228" s="208">
        <v>-3404</v>
      </c>
      <c r="E228" s="132">
        <v>0</v>
      </c>
      <c r="F228" s="132">
        <v>0</v>
      </c>
      <c r="G228" s="54" t="s">
        <v>905</v>
      </c>
    </row>
    <row r="229" spans="1:7" ht="78.75">
      <c r="A229" s="207"/>
      <c r="B229" s="85" t="s">
        <v>455</v>
      </c>
      <c r="C229" s="83" t="s">
        <v>469</v>
      </c>
      <c r="D229" s="208">
        <v>-18200</v>
      </c>
      <c r="E229" s="132">
        <v>0</v>
      </c>
      <c r="F229" s="132">
        <v>0</v>
      </c>
      <c r="G229" s="54" t="s">
        <v>905</v>
      </c>
    </row>
    <row r="230" spans="1:7" ht="78.75">
      <c r="A230" s="76"/>
      <c r="B230" s="85" t="s">
        <v>470</v>
      </c>
      <c r="C230" s="83" t="s">
        <v>471</v>
      </c>
      <c r="D230" s="208">
        <v>-4000</v>
      </c>
      <c r="E230" s="132">
        <v>0</v>
      </c>
      <c r="F230" s="132">
        <v>0</v>
      </c>
      <c r="G230" s="54" t="s">
        <v>905</v>
      </c>
    </row>
    <row r="231" spans="1:7" ht="78.75">
      <c r="A231" s="207"/>
      <c r="B231" s="85" t="s">
        <v>467</v>
      </c>
      <c r="C231" s="83" t="s">
        <v>472</v>
      </c>
      <c r="D231" s="208">
        <v>-7000</v>
      </c>
      <c r="E231" s="132">
        <v>0</v>
      </c>
      <c r="F231" s="132">
        <v>0</v>
      </c>
      <c r="G231" s="54" t="s">
        <v>905</v>
      </c>
    </row>
    <row r="232" spans="1:7" ht="78.75">
      <c r="A232" s="76"/>
      <c r="B232" s="85" t="s">
        <v>473</v>
      </c>
      <c r="C232" s="83" t="s">
        <v>474</v>
      </c>
      <c r="D232" s="208">
        <v>-2000</v>
      </c>
      <c r="E232" s="132">
        <v>0</v>
      </c>
      <c r="F232" s="132">
        <v>0</v>
      </c>
      <c r="G232" s="54" t="s">
        <v>905</v>
      </c>
    </row>
    <row r="233" spans="1:7" ht="78.75">
      <c r="A233" s="207"/>
      <c r="B233" s="85" t="s">
        <v>475</v>
      </c>
      <c r="C233" s="83" t="s">
        <v>476</v>
      </c>
      <c r="D233" s="208">
        <v>-10000</v>
      </c>
      <c r="E233" s="132">
        <v>0</v>
      </c>
      <c r="F233" s="132">
        <v>0</v>
      </c>
      <c r="G233" s="54" t="s">
        <v>905</v>
      </c>
    </row>
    <row r="234" spans="1:7" ht="378">
      <c r="A234" s="76"/>
      <c r="B234" s="85" t="s">
        <v>477</v>
      </c>
      <c r="C234" s="83" t="s">
        <v>478</v>
      </c>
      <c r="D234" s="208">
        <v>-16593.7</v>
      </c>
      <c r="E234" s="132">
        <v>-2642.8</v>
      </c>
      <c r="F234" s="132">
        <v>-2642.8</v>
      </c>
      <c r="G234" s="54" t="s">
        <v>906</v>
      </c>
    </row>
    <row r="235" spans="1:7" ht="63">
      <c r="A235" s="207"/>
      <c r="B235" s="85" t="s">
        <v>49</v>
      </c>
      <c r="C235" s="83" t="s">
        <v>479</v>
      </c>
      <c r="D235" s="208">
        <v>-25000</v>
      </c>
      <c r="E235" s="132">
        <v>0</v>
      </c>
      <c r="F235" s="132">
        <v>0</v>
      </c>
      <c r="G235" s="54" t="s">
        <v>907</v>
      </c>
    </row>
    <row r="236" spans="1:7" ht="78.75">
      <c r="A236" s="76"/>
      <c r="B236" s="85" t="s">
        <v>457</v>
      </c>
      <c r="C236" s="83" t="s">
        <v>458</v>
      </c>
      <c r="D236" s="208">
        <v>-21886.9</v>
      </c>
      <c r="E236" s="132">
        <v>0</v>
      </c>
      <c r="F236" s="132">
        <v>0</v>
      </c>
      <c r="G236" s="54" t="s">
        <v>907</v>
      </c>
    </row>
    <row r="237" spans="1:7" ht="78.75">
      <c r="A237" s="207"/>
      <c r="B237" s="85" t="s">
        <v>457</v>
      </c>
      <c r="C237" s="83" t="s">
        <v>460</v>
      </c>
      <c r="D237" s="208">
        <v>-45309.8</v>
      </c>
      <c r="E237" s="132">
        <v>0</v>
      </c>
      <c r="F237" s="132">
        <v>0</v>
      </c>
      <c r="G237" s="54" t="s">
        <v>907</v>
      </c>
    </row>
    <row r="238" spans="1:7" ht="78.75">
      <c r="A238" s="88"/>
      <c r="B238" s="85" t="s">
        <v>480</v>
      </c>
      <c r="C238" s="83" t="s">
        <v>476</v>
      </c>
      <c r="D238" s="84">
        <v>-1170</v>
      </c>
      <c r="E238" s="132">
        <v>0</v>
      </c>
      <c r="F238" s="132">
        <v>0</v>
      </c>
      <c r="G238" s="121" t="s">
        <v>908</v>
      </c>
    </row>
    <row r="239" spans="1:7" ht="110.25">
      <c r="A239" s="88"/>
      <c r="B239" s="85" t="s">
        <v>459</v>
      </c>
      <c r="C239" s="83" t="s">
        <v>460</v>
      </c>
      <c r="D239" s="84">
        <v>0</v>
      </c>
      <c r="E239" s="84">
        <v>-450000</v>
      </c>
      <c r="F239" s="84">
        <v>-450000</v>
      </c>
      <c r="G239" s="121" t="s">
        <v>682</v>
      </c>
    </row>
    <row r="240" spans="1:7" ht="15.75">
      <c r="A240" s="56">
        <v>33</v>
      </c>
      <c r="B240" s="182" t="s">
        <v>148</v>
      </c>
      <c r="C240" s="181"/>
      <c r="D240" s="181">
        <f>D241</f>
        <v>-584.9</v>
      </c>
      <c r="E240" s="181">
        <f>E241</f>
        <v>0</v>
      </c>
      <c r="F240" s="181">
        <f>F241</f>
        <v>0</v>
      </c>
      <c r="G240" s="181"/>
    </row>
    <row r="241" spans="1:7" ht="47.25">
      <c r="A241" s="40"/>
      <c r="B241" s="68" t="s">
        <v>49</v>
      </c>
      <c r="C241" s="69" t="s">
        <v>149</v>
      </c>
      <c r="D241" s="92">
        <v>-584.9</v>
      </c>
      <c r="E241" s="84">
        <v>0</v>
      </c>
      <c r="F241" s="84">
        <v>0</v>
      </c>
      <c r="G241" s="77" t="s">
        <v>748</v>
      </c>
    </row>
    <row r="242" spans="1:7" ht="31.5">
      <c r="A242" s="56">
        <v>34</v>
      </c>
      <c r="B242" s="182" t="s">
        <v>604</v>
      </c>
      <c r="C242" s="181"/>
      <c r="D242" s="181">
        <f>D243</f>
        <v>-73.4</v>
      </c>
      <c r="E242" s="181">
        <f>E243</f>
        <v>0</v>
      </c>
      <c r="F242" s="181">
        <f>F243</f>
        <v>0</v>
      </c>
      <c r="G242" s="181"/>
    </row>
    <row r="243" spans="1:7" ht="47.25">
      <c r="A243" s="40"/>
      <c r="B243" s="36" t="s">
        <v>605</v>
      </c>
      <c r="C243" s="33" t="s">
        <v>606</v>
      </c>
      <c r="D243" s="155">
        <v>-73.4</v>
      </c>
      <c r="E243" s="84">
        <v>0</v>
      </c>
      <c r="F243" s="84">
        <v>0</v>
      </c>
      <c r="G243" s="154" t="s">
        <v>748</v>
      </c>
    </row>
    <row r="244" spans="1:7" ht="47.25">
      <c r="A244" s="56">
        <v>35</v>
      </c>
      <c r="B244" s="182" t="s">
        <v>126</v>
      </c>
      <c r="C244" s="181"/>
      <c r="D244" s="181">
        <f>SUM(D245:D251)</f>
        <v>-3344.8</v>
      </c>
      <c r="E244" s="181">
        <f>E245+E246+E247+E248+E249+E250+E251</f>
        <v>0</v>
      </c>
      <c r="F244" s="181">
        <f>F245+F246+F247+F248+F249+F250+F251</f>
        <v>0</v>
      </c>
      <c r="G244" s="181"/>
    </row>
    <row r="245" spans="1:7" ht="63">
      <c r="A245" s="81"/>
      <c r="B245" s="32" t="s">
        <v>127</v>
      </c>
      <c r="C245" s="75" t="s">
        <v>128</v>
      </c>
      <c r="D245" s="69">
        <v>-2223.2</v>
      </c>
      <c r="E245" s="113">
        <v>0</v>
      </c>
      <c r="F245" s="113">
        <v>0</v>
      </c>
      <c r="G245" s="77" t="s">
        <v>909</v>
      </c>
    </row>
    <row r="246" spans="1:7" ht="63">
      <c r="A246" s="81"/>
      <c r="B246" s="32" t="s">
        <v>129</v>
      </c>
      <c r="C246" s="75" t="s">
        <v>130</v>
      </c>
      <c r="D246" s="69">
        <v>-163.3</v>
      </c>
      <c r="E246" s="113">
        <v>0</v>
      </c>
      <c r="F246" s="113">
        <v>0</v>
      </c>
      <c r="G246" s="235" t="s">
        <v>909</v>
      </c>
    </row>
    <row r="247" spans="1:7" ht="63">
      <c r="A247" s="81"/>
      <c r="B247" s="32" t="s">
        <v>131</v>
      </c>
      <c r="C247" s="75" t="s">
        <v>132</v>
      </c>
      <c r="D247" s="69">
        <v>-24</v>
      </c>
      <c r="E247" s="113">
        <v>0</v>
      </c>
      <c r="F247" s="113">
        <v>0</v>
      </c>
      <c r="G247" s="235" t="s">
        <v>909</v>
      </c>
    </row>
    <row r="248" spans="1:7" ht="63">
      <c r="A248" s="81"/>
      <c r="B248" s="32" t="s">
        <v>133</v>
      </c>
      <c r="C248" s="75" t="s">
        <v>134</v>
      </c>
      <c r="D248" s="69">
        <v>-50</v>
      </c>
      <c r="E248" s="113">
        <v>0</v>
      </c>
      <c r="F248" s="113">
        <v>0</v>
      </c>
      <c r="G248" s="235" t="s">
        <v>909</v>
      </c>
    </row>
    <row r="249" spans="1:7" ht="63">
      <c r="A249" s="81"/>
      <c r="B249" s="32" t="s">
        <v>135</v>
      </c>
      <c r="C249" s="75" t="s">
        <v>775</v>
      </c>
      <c r="D249" s="69">
        <v>-329.8</v>
      </c>
      <c r="E249" s="113">
        <v>0</v>
      </c>
      <c r="F249" s="113">
        <v>0</v>
      </c>
      <c r="G249" s="235" t="s">
        <v>909</v>
      </c>
    </row>
    <row r="250" spans="1:7" ht="78.75">
      <c r="A250" s="81"/>
      <c r="B250" s="32" t="s">
        <v>136</v>
      </c>
      <c r="C250" s="75" t="s">
        <v>137</v>
      </c>
      <c r="D250" s="69">
        <v>-300</v>
      </c>
      <c r="E250" s="113">
        <v>0</v>
      </c>
      <c r="F250" s="113">
        <v>0</v>
      </c>
      <c r="G250" s="235" t="s">
        <v>910</v>
      </c>
    </row>
    <row r="251" spans="1:7" ht="78.75">
      <c r="A251" s="81"/>
      <c r="B251" s="32" t="s">
        <v>49</v>
      </c>
      <c r="C251" s="75" t="s">
        <v>138</v>
      </c>
      <c r="D251" s="69">
        <v>-254.5</v>
      </c>
      <c r="E251" s="113">
        <v>0</v>
      </c>
      <c r="F251" s="113">
        <v>0</v>
      </c>
      <c r="G251" s="235" t="s">
        <v>909</v>
      </c>
    </row>
    <row r="252" spans="1:7" ht="31.5">
      <c r="A252" s="56">
        <v>36</v>
      </c>
      <c r="B252" s="182" t="s">
        <v>926</v>
      </c>
      <c r="C252" s="181"/>
      <c r="D252" s="181">
        <f>D253</f>
        <v>-781.6</v>
      </c>
      <c r="E252" s="181">
        <f>E253</f>
        <v>0</v>
      </c>
      <c r="F252" s="181">
        <f>F253</f>
        <v>0</v>
      </c>
      <c r="G252" s="181"/>
    </row>
    <row r="253" spans="1:7" ht="47.25">
      <c r="A253" s="81"/>
      <c r="B253" s="32" t="s">
        <v>49</v>
      </c>
      <c r="C253" s="75" t="s">
        <v>611</v>
      </c>
      <c r="D253" s="242">
        <v>-781.6</v>
      </c>
      <c r="E253" s="113">
        <v>0</v>
      </c>
      <c r="F253" s="113">
        <v>0</v>
      </c>
      <c r="G253" s="140" t="s">
        <v>748</v>
      </c>
    </row>
    <row r="254" spans="1:7" ht="31.5">
      <c r="A254" s="56">
        <v>37</v>
      </c>
      <c r="B254" s="182" t="s">
        <v>309</v>
      </c>
      <c r="C254" s="181"/>
      <c r="D254" s="181">
        <f>SUM(D255:D265)</f>
        <v>-36138.799999999996</v>
      </c>
      <c r="E254" s="181">
        <f>SUM(E255:E265)</f>
        <v>0</v>
      </c>
      <c r="F254" s="181">
        <f>SUM(F255:F265)</f>
        <v>0</v>
      </c>
      <c r="G254" s="181"/>
    </row>
    <row r="255" spans="1:7" ht="63">
      <c r="A255" s="37"/>
      <c r="B255" s="77" t="s">
        <v>310</v>
      </c>
      <c r="C255" s="33" t="s">
        <v>311</v>
      </c>
      <c r="D255" s="106">
        <v>-878.4</v>
      </c>
      <c r="E255" s="113">
        <v>0</v>
      </c>
      <c r="F255" s="113">
        <v>0</v>
      </c>
      <c r="G255" s="103" t="s">
        <v>748</v>
      </c>
    </row>
    <row r="256" spans="1:7" ht="47.25">
      <c r="A256" s="30"/>
      <c r="B256" s="77" t="s">
        <v>312</v>
      </c>
      <c r="C256" s="33" t="s">
        <v>313</v>
      </c>
      <c r="D256" s="106">
        <v>-300</v>
      </c>
      <c r="E256" s="113">
        <v>0</v>
      </c>
      <c r="F256" s="113">
        <v>0</v>
      </c>
      <c r="G256" s="103" t="s">
        <v>748</v>
      </c>
    </row>
    <row r="257" spans="1:7" ht="47.25">
      <c r="A257" s="40"/>
      <c r="B257" s="122" t="s">
        <v>314</v>
      </c>
      <c r="C257" s="33" t="s">
        <v>812</v>
      </c>
      <c r="D257" s="69">
        <v>-420</v>
      </c>
      <c r="E257" s="113">
        <v>0</v>
      </c>
      <c r="F257" s="113">
        <v>0</v>
      </c>
      <c r="G257" s="103" t="s">
        <v>748</v>
      </c>
    </row>
    <row r="258" spans="1:7" ht="63">
      <c r="A258" s="40"/>
      <c r="B258" s="122" t="s">
        <v>315</v>
      </c>
      <c r="C258" s="33" t="s">
        <v>316</v>
      </c>
      <c r="D258" s="70">
        <v>-530</v>
      </c>
      <c r="E258" s="113">
        <v>0</v>
      </c>
      <c r="F258" s="113">
        <v>0</v>
      </c>
      <c r="G258" s="103" t="s">
        <v>748</v>
      </c>
    </row>
    <row r="259" spans="1:7" ht="63">
      <c r="A259" s="40"/>
      <c r="B259" s="122" t="s">
        <v>317</v>
      </c>
      <c r="C259" s="33" t="s">
        <v>318</v>
      </c>
      <c r="D259" s="69">
        <v>-219.8</v>
      </c>
      <c r="E259" s="113">
        <v>0</v>
      </c>
      <c r="F259" s="113">
        <v>0</v>
      </c>
      <c r="G259" s="103" t="s">
        <v>748</v>
      </c>
    </row>
    <row r="260" spans="1:7" ht="47.25">
      <c r="A260" s="40"/>
      <c r="B260" s="122" t="s">
        <v>319</v>
      </c>
      <c r="C260" s="33" t="s">
        <v>320</v>
      </c>
      <c r="D260" s="106">
        <v>-45.5</v>
      </c>
      <c r="E260" s="113">
        <v>0</v>
      </c>
      <c r="F260" s="113">
        <v>0</v>
      </c>
      <c r="G260" s="103" t="s">
        <v>748</v>
      </c>
    </row>
    <row r="261" spans="1:7" ht="47.25">
      <c r="A261" s="40"/>
      <c r="B261" s="122" t="s">
        <v>321</v>
      </c>
      <c r="C261" s="33" t="s">
        <v>322</v>
      </c>
      <c r="D261" s="66">
        <v>-334.8</v>
      </c>
      <c r="E261" s="113">
        <v>0</v>
      </c>
      <c r="F261" s="113">
        <v>0</v>
      </c>
      <c r="G261" s="103" t="s">
        <v>748</v>
      </c>
    </row>
    <row r="262" spans="1:7" ht="63">
      <c r="A262" s="40"/>
      <c r="B262" s="123" t="s">
        <v>323</v>
      </c>
      <c r="C262" s="33" t="s">
        <v>324</v>
      </c>
      <c r="D262" s="106">
        <v>-2600</v>
      </c>
      <c r="E262" s="113">
        <v>0</v>
      </c>
      <c r="F262" s="113">
        <v>0</v>
      </c>
      <c r="G262" s="103" t="s">
        <v>748</v>
      </c>
    </row>
    <row r="263" spans="1:7" ht="47.25" customHeight="1">
      <c r="A263" s="40"/>
      <c r="B263" s="123" t="s">
        <v>325</v>
      </c>
      <c r="C263" s="33" t="s">
        <v>326</v>
      </c>
      <c r="D263" s="106">
        <v>-1000</v>
      </c>
      <c r="E263" s="113">
        <v>0</v>
      </c>
      <c r="F263" s="113">
        <v>0</v>
      </c>
      <c r="G263" s="103" t="s">
        <v>748</v>
      </c>
    </row>
    <row r="264" spans="1:7" ht="51" customHeight="1">
      <c r="A264" s="40"/>
      <c r="B264" s="123" t="s">
        <v>327</v>
      </c>
      <c r="C264" s="33" t="s">
        <v>328</v>
      </c>
      <c r="D264" s="106">
        <v>-754.7</v>
      </c>
      <c r="E264" s="113">
        <v>0</v>
      </c>
      <c r="F264" s="113">
        <v>0</v>
      </c>
      <c r="G264" s="103" t="s">
        <v>748</v>
      </c>
    </row>
    <row r="265" spans="1:7" ht="63">
      <c r="A265" s="97"/>
      <c r="B265" s="123" t="s">
        <v>329</v>
      </c>
      <c r="C265" s="33" t="s">
        <v>825</v>
      </c>
      <c r="D265" s="69">
        <v>-29055.6</v>
      </c>
      <c r="E265" s="113">
        <v>0</v>
      </c>
      <c r="F265" s="113">
        <v>0</v>
      </c>
      <c r="G265" s="77" t="s">
        <v>750</v>
      </c>
    </row>
    <row r="266" spans="1:7" ht="31.5">
      <c r="A266" s="56">
        <v>38</v>
      </c>
      <c r="B266" s="182" t="s">
        <v>603</v>
      </c>
      <c r="C266" s="181"/>
      <c r="D266" s="181">
        <f>D267</f>
        <v>-146.1</v>
      </c>
      <c r="E266" s="181">
        <f>E267</f>
        <v>0</v>
      </c>
      <c r="F266" s="181">
        <f>F267</f>
        <v>0</v>
      </c>
      <c r="G266" s="181"/>
    </row>
    <row r="267" spans="1:7" ht="47.25">
      <c r="A267" s="97"/>
      <c r="B267" s="32" t="s">
        <v>158</v>
      </c>
      <c r="C267" s="83" t="s">
        <v>814</v>
      </c>
      <c r="D267" s="152">
        <v>-146.1</v>
      </c>
      <c r="E267" s="236">
        <v>0</v>
      </c>
      <c r="F267" s="236">
        <v>0</v>
      </c>
      <c r="G267" s="151" t="s">
        <v>748</v>
      </c>
    </row>
    <row r="268" spans="1:7" ht="15.75">
      <c r="A268" s="56">
        <v>39</v>
      </c>
      <c r="B268" s="182" t="s">
        <v>92</v>
      </c>
      <c r="C268" s="181"/>
      <c r="D268" s="181">
        <f>SUM(D269:D270)</f>
        <v>-8915.2</v>
      </c>
      <c r="E268" s="181">
        <f>SUM(E269:E270)</f>
        <v>0</v>
      </c>
      <c r="F268" s="181">
        <f>SUM(F269:F270)</f>
        <v>0</v>
      </c>
      <c r="G268" s="181"/>
    </row>
    <row r="269" spans="1:7" ht="55.5" customHeight="1">
      <c r="A269" s="40"/>
      <c r="B269" s="32" t="s">
        <v>49</v>
      </c>
      <c r="C269" s="83" t="s">
        <v>93</v>
      </c>
      <c r="D269" s="236">
        <v>-4915.2</v>
      </c>
      <c r="E269" s="236">
        <v>0</v>
      </c>
      <c r="F269" s="236">
        <v>0</v>
      </c>
      <c r="G269" s="244" t="s">
        <v>748</v>
      </c>
    </row>
    <row r="270" spans="1:7" ht="94.5">
      <c r="A270" s="40"/>
      <c r="B270" s="68" t="s">
        <v>94</v>
      </c>
      <c r="C270" s="83" t="s">
        <v>95</v>
      </c>
      <c r="D270" s="236">
        <v>-4000</v>
      </c>
      <c r="E270" s="236">
        <v>0</v>
      </c>
      <c r="F270" s="236">
        <v>0</v>
      </c>
      <c r="G270" s="244" t="s">
        <v>748</v>
      </c>
    </row>
    <row r="271" spans="1:7" ht="31.5">
      <c r="A271" s="56">
        <v>40</v>
      </c>
      <c r="B271" s="182" t="s">
        <v>38</v>
      </c>
      <c r="C271" s="181"/>
      <c r="D271" s="181">
        <f>D272</f>
        <v>-210.8</v>
      </c>
      <c r="E271" s="181">
        <f>E272</f>
        <v>0</v>
      </c>
      <c r="F271" s="181">
        <f>F272</f>
        <v>0</v>
      </c>
      <c r="G271" s="181"/>
    </row>
    <row r="272" spans="1:7" ht="47.25">
      <c r="A272" s="81"/>
      <c r="B272" s="32" t="s">
        <v>39</v>
      </c>
      <c r="C272" s="75" t="s">
        <v>40</v>
      </c>
      <c r="D272" s="69">
        <v>-210.8</v>
      </c>
      <c r="E272" s="113">
        <v>0</v>
      </c>
      <c r="F272" s="113">
        <v>0</v>
      </c>
      <c r="G272" s="77" t="s">
        <v>748</v>
      </c>
    </row>
    <row r="273" spans="1:7" ht="31.5">
      <c r="A273" s="56">
        <v>41</v>
      </c>
      <c r="B273" s="182" t="s">
        <v>156</v>
      </c>
      <c r="C273" s="181"/>
      <c r="D273" s="181">
        <f>SUM(D274:D275)</f>
        <v>-157.4</v>
      </c>
      <c r="E273" s="181">
        <f>E274+E275</f>
        <v>0</v>
      </c>
      <c r="F273" s="181">
        <f>F274+F275</f>
        <v>0</v>
      </c>
      <c r="G273" s="181"/>
    </row>
    <row r="274" spans="1:7" ht="31.5" customHeight="1">
      <c r="A274" s="340"/>
      <c r="B274" s="316" t="s">
        <v>157</v>
      </c>
      <c r="C274" s="75" t="s">
        <v>829</v>
      </c>
      <c r="D274" s="69">
        <v>-57.4</v>
      </c>
      <c r="E274" s="113">
        <v>0</v>
      </c>
      <c r="F274" s="113">
        <v>0</v>
      </c>
      <c r="G274" s="312" t="s">
        <v>748</v>
      </c>
    </row>
    <row r="275" spans="1:7" ht="15.75">
      <c r="A275" s="341"/>
      <c r="B275" s="317"/>
      <c r="C275" s="93" t="s">
        <v>830</v>
      </c>
      <c r="D275" s="93">
        <v>-100</v>
      </c>
      <c r="E275" s="113">
        <v>0</v>
      </c>
      <c r="F275" s="113">
        <v>0</v>
      </c>
      <c r="G275" s="313"/>
    </row>
  </sheetData>
  <sheetProtection/>
  <autoFilter ref="A6:G275"/>
  <mergeCells count="30">
    <mergeCell ref="G3:G4"/>
    <mergeCell ref="D3:F3"/>
    <mergeCell ref="G126:G127"/>
    <mergeCell ref="A132:A133"/>
    <mergeCell ref="A274:A275"/>
    <mergeCell ref="G274:G275"/>
    <mergeCell ref="B126:B127"/>
    <mergeCell ref="B129:B131"/>
    <mergeCell ref="A126:A127"/>
    <mergeCell ref="B223:B224"/>
    <mergeCell ref="A1:G1"/>
    <mergeCell ref="A3:A4"/>
    <mergeCell ref="B3:B4"/>
    <mergeCell ref="C3:C4"/>
    <mergeCell ref="A217:A221"/>
    <mergeCell ref="B93:B94"/>
    <mergeCell ref="B120:B122"/>
    <mergeCell ref="B217:B220"/>
    <mergeCell ref="G217:G221"/>
    <mergeCell ref="G84:G85"/>
    <mergeCell ref="B274:B275"/>
    <mergeCell ref="G93:G94"/>
    <mergeCell ref="A129:A131"/>
    <mergeCell ref="G129:G131"/>
    <mergeCell ref="A58:A60"/>
    <mergeCell ref="B58:B60"/>
    <mergeCell ref="G58:G60"/>
    <mergeCell ref="A98:A99"/>
    <mergeCell ref="B98:B99"/>
    <mergeCell ref="G98:G99"/>
  </mergeCells>
  <printOptions horizontalCentered="1"/>
  <pageMargins left="0.7874015748031497" right="0.3937007874015748" top="0.7874015748031497" bottom="0.7874015748031497" header="0.3937007874015748" footer="0.15748031496062992"/>
  <pageSetup fitToHeight="0" fitToWidth="1" horizontalDpi="600" verticalDpi="600" orientation="landscape" paperSize="9" scale="61"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141"/>
  <sheetViews>
    <sheetView tabSelected="1" zoomScale="90" zoomScaleNormal="90" zoomScaleSheetLayoutView="90" workbookViewId="0" topLeftCell="A1">
      <selection activeCell="I2" sqref="I2:K2"/>
    </sheetView>
  </sheetViews>
  <sheetFormatPr defaultColWidth="9.140625" defaultRowHeight="12.75"/>
  <cols>
    <col min="1" max="1" width="4.8515625" style="25" customWidth="1"/>
    <col min="2" max="2" width="57.57421875" style="24" customWidth="1"/>
    <col min="3" max="3" width="31.8515625" style="25" customWidth="1"/>
    <col min="4" max="6" width="16.421875" style="5" customWidth="1"/>
    <col min="7" max="7" width="57.57421875" style="24" customWidth="1"/>
    <col min="8" max="8" width="31.8515625" style="25" customWidth="1"/>
    <col min="9" max="11" width="16.421875" style="5" customWidth="1"/>
    <col min="12" max="16384" width="9.140625" style="71" customWidth="1"/>
  </cols>
  <sheetData>
    <row r="1" spans="1:11" s="73" customFormat="1" ht="15.75">
      <c r="A1" s="362" t="s">
        <v>16</v>
      </c>
      <c r="B1" s="362"/>
      <c r="C1" s="362"/>
      <c r="D1" s="362"/>
      <c r="E1" s="362"/>
      <c r="F1" s="362"/>
      <c r="G1" s="362"/>
      <c r="H1" s="362"/>
      <c r="I1" s="362"/>
      <c r="J1" s="362"/>
      <c r="K1" s="362"/>
    </row>
    <row r="2" spans="4:11" ht="15.75">
      <c r="D2" s="10"/>
      <c r="E2" s="10"/>
      <c r="F2" s="10"/>
      <c r="I2" s="385"/>
      <c r="J2" s="385"/>
      <c r="K2" s="385"/>
    </row>
    <row r="3" spans="1:11" s="73" customFormat="1" ht="15.75">
      <c r="A3" s="365" t="s">
        <v>4</v>
      </c>
      <c r="B3" s="363" t="s">
        <v>0</v>
      </c>
      <c r="C3" s="363"/>
      <c r="D3" s="363"/>
      <c r="E3" s="363"/>
      <c r="F3" s="363"/>
      <c r="G3" s="364" t="s">
        <v>1</v>
      </c>
      <c r="H3" s="364"/>
      <c r="I3" s="364"/>
      <c r="J3" s="364"/>
      <c r="K3" s="364"/>
    </row>
    <row r="4" spans="1:11" s="196" customFormat="1" ht="31.5" customHeight="1">
      <c r="A4" s="365"/>
      <c r="B4" s="366" t="s">
        <v>2</v>
      </c>
      <c r="C4" s="366" t="s">
        <v>3</v>
      </c>
      <c r="D4" s="299" t="s">
        <v>6</v>
      </c>
      <c r="E4" s="299"/>
      <c r="F4" s="299"/>
      <c r="G4" s="366" t="s">
        <v>2</v>
      </c>
      <c r="H4" s="366" t="s">
        <v>3</v>
      </c>
      <c r="I4" s="299" t="s">
        <v>6</v>
      </c>
      <c r="J4" s="299"/>
      <c r="K4" s="299"/>
    </row>
    <row r="5" spans="1:11" s="196" customFormat="1" ht="15.75">
      <c r="A5" s="365"/>
      <c r="B5" s="366"/>
      <c r="C5" s="366"/>
      <c r="D5" s="4" t="s">
        <v>10</v>
      </c>
      <c r="E5" s="4" t="s">
        <v>11</v>
      </c>
      <c r="F5" s="4" t="s">
        <v>12</v>
      </c>
      <c r="G5" s="366"/>
      <c r="H5" s="366"/>
      <c r="I5" s="4" t="s">
        <v>10</v>
      </c>
      <c r="J5" s="4" t="s">
        <v>11</v>
      </c>
      <c r="K5" s="4" t="s">
        <v>12</v>
      </c>
    </row>
    <row r="6" spans="1:11" s="22" customFormat="1" ht="15.75">
      <c r="A6" s="21">
        <v>1</v>
      </c>
      <c r="B6" s="20">
        <v>2</v>
      </c>
      <c r="C6" s="21">
        <v>3</v>
      </c>
      <c r="D6" s="20">
        <v>4</v>
      </c>
      <c r="E6" s="21">
        <v>5</v>
      </c>
      <c r="F6" s="20">
        <v>6</v>
      </c>
      <c r="G6" s="21">
        <v>7</v>
      </c>
      <c r="H6" s="20">
        <v>8</v>
      </c>
      <c r="I6" s="21">
        <v>9</v>
      </c>
      <c r="J6" s="20">
        <v>10</v>
      </c>
      <c r="K6" s="21">
        <v>11</v>
      </c>
    </row>
    <row r="7" spans="1:11" s="196" customFormat="1" ht="15.75">
      <c r="A7" s="26"/>
      <c r="B7" s="27" t="s">
        <v>5</v>
      </c>
      <c r="C7" s="28"/>
      <c r="D7" s="159">
        <f>D8+D19+D27+D29+D31+D33+D37+D40+D42+D46+D48+D50+D62+D66+D70+D72+D79+D83+D86+D90+D92+D94+D97+D99+D101+D106+D117+D129+D132+D134</f>
        <v>1776609.6423900002</v>
      </c>
      <c r="E7" s="159">
        <f>E8+E19+E27+E29+E31+E33+E37+E40+E42+E46+E48+E50+E62+E66+E70+E72+E79+E83+E86+E90+E92+E94+E97+E99+E101+E106+E117+E129+E132+E134</f>
        <v>357146.8</v>
      </c>
      <c r="F7" s="159">
        <f>F8+F19+F27+F29+F31+F33+F37+F40+F42+F46+F48+F50+F62+F66+F70+F72+F79+F83+F86+F90+F92+F94+F97+F99+F101+F106+F117+F129+F132+F134</f>
        <v>19428.1</v>
      </c>
      <c r="G7" s="19"/>
      <c r="H7" s="29"/>
      <c r="I7" s="159">
        <f>I8+I19+I27+I29+I31+I33+I37+I40+I42+I46+I48+I50+I62+I66+I70+I72+I79+I83+I86+I90+I92+I94+I97+I99+I101+I106+I117+I129+I132+I134</f>
        <v>-1776609.5979999998</v>
      </c>
      <c r="J7" s="159">
        <f>J8+J19+J27+J29+J31+J33+J37+J40+J42+J46+J48+J50+J62+J66+J70+J72+J79+J83+J86+J90+J92+J94+J97+J99+J101+J106+J117+J129+J132+J134</f>
        <v>-357146.8</v>
      </c>
      <c r="K7" s="159">
        <f>K8+K19+K27+K29+K31+K33+K37+K40+K42+K46+K48+K50+K62+K66+K70+K72+K79+K83+K86+K90+K92+K94+K97+K99+K101+K106+K117+K129+K132+K134</f>
        <v>-19428.1</v>
      </c>
    </row>
    <row r="8" spans="1:11" s="55" customFormat="1" ht="31.5">
      <c r="A8" s="56">
        <v>1</v>
      </c>
      <c r="B8" s="182" t="s">
        <v>166</v>
      </c>
      <c r="C8" s="181"/>
      <c r="D8" s="181">
        <f>SUM(D9:D18)</f>
        <v>290679.2</v>
      </c>
      <c r="E8" s="181">
        <f>SUM(E9:E18)</f>
        <v>312818.7</v>
      </c>
      <c r="F8" s="181">
        <f>SUM(F9:F18)</f>
        <v>0</v>
      </c>
      <c r="G8" s="183" t="s">
        <v>166</v>
      </c>
      <c r="H8" s="181"/>
      <c r="I8" s="181">
        <f>SUM(I9:I18)</f>
        <v>-290679.19999999995</v>
      </c>
      <c r="J8" s="181">
        <f>SUM(J9:J18)</f>
        <v>-312818.7</v>
      </c>
      <c r="K8" s="181">
        <f>SUM(K9:K18)</f>
        <v>0</v>
      </c>
    </row>
    <row r="9" spans="1:11" s="35" customFormat="1" ht="409.5">
      <c r="A9" s="88"/>
      <c r="B9" s="277" t="s">
        <v>920</v>
      </c>
      <c r="C9" s="33" t="s">
        <v>171</v>
      </c>
      <c r="D9" s="242">
        <v>95213.6</v>
      </c>
      <c r="E9" s="242">
        <v>14424.9</v>
      </c>
      <c r="F9" s="242">
        <v>0</v>
      </c>
      <c r="G9" s="32" t="s">
        <v>620</v>
      </c>
      <c r="H9" s="248" t="s">
        <v>172</v>
      </c>
      <c r="I9" s="249">
        <v>-59677.7</v>
      </c>
      <c r="J9" s="249">
        <v>0</v>
      </c>
      <c r="K9" s="249">
        <v>0</v>
      </c>
    </row>
    <row r="10" spans="1:11" ht="189">
      <c r="A10" s="66"/>
      <c r="B10" s="32" t="s">
        <v>621</v>
      </c>
      <c r="C10" s="248" t="s">
        <v>172</v>
      </c>
      <c r="D10" s="242">
        <v>0</v>
      </c>
      <c r="E10" s="242">
        <v>78575.1</v>
      </c>
      <c r="F10" s="242">
        <v>0</v>
      </c>
      <c r="G10" s="32" t="s">
        <v>622</v>
      </c>
      <c r="H10" s="248" t="s">
        <v>173</v>
      </c>
      <c r="I10" s="242">
        <v>0</v>
      </c>
      <c r="J10" s="242">
        <v>-70000</v>
      </c>
      <c r="K10" s="242">
        <v>0</v>
      </c>
    </row>
    <row r="11" spans="1:11" ht="126">
      <c r="A11" s="66"/>
      <c r="B11" s="32" t="s">
        <v>623</v>
      </c>
      <c r="C11" s="248" t="s">
        <v>173</v>
      </c>
      <c r="D11" s="242">
        <v>3444.8</v>
      </c>
      <c r="E11" s="242">
        <v>0</v>
      </c>
      <c r="F11" s="242">
        <v>0</v>
      </c>
      <c r="G11" s="32" t="s">
        <v>624</v>
      </c>
      <c r="H11" s="250" t="s">
        <v>174</v>
      </c>
      <c r="I11" s="242">
        <v>-3719.8</v>
      </c>
      <c r="J11" s="242">
        <v>0</v>
      </c>
      <c r="K11" s="242">
        <v>0</v>
      </c>
    </row>
    <row r="12" spans="1:11" ht="110.25">
      <c r="A12" s="60"/>
      <c r="B12" s="32" t="s">
        <v>625</v>
      </c>
      <c r="C12" s="248" t="s">
        <v>175</v>
      </c>
      <c r="D12" s="242">
        <v>50000</v>
      </c>
      <c r="E12" s="242">
        <v>0</v>
      </c>
      <c r="F12" s="242">
        <v>0</v>
      </c>
      <c r="G12" s="32" t="s">
        <v>626</v>
      </c>
      <c r="H12" s="248" t="s">
        <v>176</v>
      </c>
      <c r="I12" s="242">
        <v>0</v>
      </c>
      <c r="J12" s="242">
        <v>-185088.2</v>
      </c>
      <c r="K12" s="242">
        <v>0</v>
      </c>
    </row>
    <row r="13" spans="1:11" ht="204.75">
      <c r="A13" s="60"/>
      <c r="B13" s="32" t="s">
        <v>627</v>
      </c>
      <c r="C13" s="248" t="s">
        <v>176</v>
      </c>
      <c r="D13" s="242">
        <v>64000</v>
      </c>
      <c r="E13" s="242">
        <v>0</v>
      </c>
      <c r="F13" s="242">
        <v>0</v>
      </c>
      <c r="G13" s="32" t="s">
        <v>628</v>
      </c>
      <c r="H13" s="248" t="s">
        <v>177</v>
      </c>
      <c r="I13" s="242">
        <v>-42893.2</v>
      </c>
      <c r="J13" s="242">
        <v>0</v>
      </c>
      <c r="K13" s="242">
        <v>0</v>
      </c>
    </row>
    <row r="14" spans="1:11" ht="204.75">
      <c r="A14" s="66"/>
      <c r="B14" s="32" t="s">
        <v>629</v>
      </c>
      <c r="C14" s="248" t="s">
        <v>178</v>
      </c>
      <c r="D14" s="242">
        <v>0</v>
      </c>
      <c r="E14" s="242">
        <v>185088.2</v>
      </c>
      <c r="F14" s="242">
        <v>0</v>
      </c>
      <c r="G14" s="32" t="s">
        <v>630</v>
      </c>
      <c r="H14" s="66" t="s">
        <v>170</v>
      </c>
      <c r="I14" s="242">
        <f>-173260.9</f>
        <v>-173260.9</v>
      </c>
      <c r="J14" s="242">
        <v>-49000</v>
      </c>
      <c r="K14" s="242">
        <v>0</v>
      </c>
    </row>
    <row r="15" spans="1:11" ht="189">
      <c r="A15" s="66"/>
      <c r="B15" s="32" t="s">
        <v>631</v>
      </c>
      <c r="C15" s="60" t="s">
        <v>179</v>
      </c>
      <c r="D15" s="242">
        <v>24000</v>
      </c>
      <c r="E15" s="242">
        <v>26000</v>
      </c>
      <c r="F15" s="242">
        <v>0</v>
      </c>
      <c r="G15" s="32" t="s">
        <v>632</v>
      </c>
      <c r="H15" s="66" t="s">
        <v>181</v>
      </c>
      <c r="I15" s="242">
        <v>-8730.5</v>
      </c>
      <c r="J15" s="242">
        <v>0</v>
      </c>
      <c r="K15" s="242">
        <v>0</v>
      </c>
    </row>
    <row r="16" spans="1:11" ht="173.25">
      <c r="A16" s="66"/>
      <c r="B16" s="32" t="s">
        <v>633</v>
      </c>
      <c r="C16" s="60" t="s">
        <v>180</v>
      </c>
      <c r="D16" s="242">
        <v>42893.2</v>
      </c>
      <c r="E16" s="242">
        <v>0</v>
      </c>
      <c r="F16" s="242">
        <v>0</v>
      </c>
      <c r="G16" s="32" t="s">
        <v>634</v>
      </c>
      <c r="H16" s="66" t="s">
        <v>182</v>
      </c>
      <c r="I16" s="242">
        <v>-2397.1</v>
      </c>
      <c r="J16" s="242">
        <v>0</v>
      </c>
      <c r="K16" s="242">
        <v>0</v>
      </c>
    </row>
    <row r="17" spans="1:11" ht="110.25">
      <c r="A17" s="66"/>
      <c r="B17" s="32" t="s">
        <v>635</v>
      </c>
      <c r="C17" s="66" t="s">
        <v>181</v>
      </c>
      <c r="D17" s="242">
        <v>0</v>
      </c>
      <c r="E17" s="242">
        <v>8730.5</v>
      </c>
      <c r="F17" s="242">
        <v>0</v>
      </c>
      <c r="G17" s="32" t="s">
        <v>636</v>
      </c>
      <c r="H17" s="60" t="s">
        <v>183</v>
      </c>
      <c r="I17" s="242">
        <v>0</v>
      </c>
      <c r="J17" s="242">
        <v>-8730.5</v>
      </c>
      <c r="K17" s="242">
        <v>0</v>
      </c>
    </row>
    <row r="18" spans="1:11" ht="110.25">
      <c r="A18" s="66"/>
      <c r="B18" s="32" t="s">
        <v>637</v>
      </c>
      <c r="C18" s="60" t="s">
        <v>183</v>
      </c>
      <c r="D18" s="242">
        <f>8730.5+2397.1</f>
        <v>11127.6</v>
      </c>
      <c r="E18" s="242">
        <v>0</v>
      </c>
      <c r="F18" s="242">
        <v>0</v>
      </c>
      <c r="G18" s="32"/>
      <c r="H18" s="66"/>
      <c r="I18" s="66"/>
      <c r="J18" s="66"/>
      <c r="K18" s="66"/>
    </row>
    <row r="19" spans="1:11" s="55" customFormat="1" ht="31.5">
      <c r="A19" s="56">
        <v>2</v>
      </c>
      <c r="B19" s="182" t="s">
        <v>184</v>
      </c>
      <c r="C19" s="181"/>
      <c r="D19" s="181">
        <f>SUM(D20:D26)</f>
        <v>21457.499999999996</v>
      </c>
      <c r="E19" s="181">
        <f>SUM(E20:E26)</f>
        <v>10741</v>
      </c>
      <c r="F19" s="181">
        <f>SUM(F20:F26)</f>
        <v>10741</v>
      </c>
      <c r="G19" s="183" t="s">
        <v>184</v>
      </c>
      <c r="H19" s="181"/>
      <c r="I19" s="181">
        <f>SUM(I20:I26)</f>
        <v>-21457.499999999996</v>
      </c>
      <c r="J19" s="181">
        <f>SUM(J20:J26)</f>
        <v>-10741</v>
      </c>
      <c r="K19" s="181">
        <f>SUM(K20:K26)</f>
        <v>-10741</v>
      </c>
    </row>
    <row r="20" spans="1:11" s="55" customFormat="1" ht="157.5">
      <c r="A20" s="213"/>
      <c r="B20" s="214" t="s">
        <v>685</v>
      </c>
      <c r="C20" s="66" t="s">
        <v>544</v>
      </c>
      <c r="D20" s="177">
        <v>6737</v>
      </c>
      <c r="E20" s="177">
        <v>6737</v>
      </c>
      <c r="F20" s="177">
        <v>6737</v>
      </c>
      <c r="G20" s="214" t="s">
        <v>686</v>
      </c>
      <c r="H20" s="66" t="s">
        <v>545</v>
      </c>
      <c r="I20" s="177">
        <v>-6737</v>
      </c>
      <c r="J20" s="177">
        <v>-6737</v>
      </c>
      <c r="K20" s="177">
        <v>-6737</v>
      </c>
    </row>
    <row r="21" spans="1:11" s="35" customFormat="1" ht="157.5">
      <c r="A21" s="213"/>
      <c r="B21" s="215" t="s">
        <v>687</v>
      </c>
      <c r="C21" s="66" t="s">
        <v>546</v>
      </c>
      <c r="D21" s="177">
        <v>4004</v>
      </c>
      <c r="E21" s="177">
        <v>4004</v>
      </c>
      <c r="F21" s="177">
        <v>4004</v>
      </c>
      <c r="G21" s="215" t="s">
        <v>688</v>
      </c>
      <c r="H21" s="66" t="s">
        <v>547</v>
      </c>
      <c r="I21" s="177">
        <v>-4004</v>
      </c>
      <c r="J21" s="177">
        <v>-4004</v>
      </c>
      <c r="K21" s="177">
        <v>-4004</v>
      </c>
    </row>
    <row r="22" spans="1:11" s="55" customFormat="1" ht="63">
      <c r="A22" s="213"/>
      <c r="B22" s="216" t="s">
        <v>689</v>
      </c>
      <c r="C22" s="212" t="s">
        <v>500</v>
      </c>
      <c r="D22" s="242">
        <v>2000</v>
      </c>
      <c r="E22" s="242">
        <v>0</v>
      </c>
      <c r="F22" s="242">
        <v>0</v>
      </c>
      <c r="G22" s="216" t="s">
        <v>548</v>
      </c>
      <c r="H22" s="212" t="s">
        <v>549</v>
      </c>
      <c r="I22" s="242">
        <v>-2000</v>
      </c>
      <c r="J22" s="242">
        <v>0</v>
      </c>
      <c r="K22" s="242">
        <v>0</v>
      </c>
    </row>
    <row r="23" spans="1:11" ht="78.75">
      <c r="A23" s="213"/>
      <c r="B23" s="216" t="s">
        <v>550</v>
      </c>
      <c r="C23" s="212" t="s">
        <v>690</v>
      </c>
      <c r="D23" s="242">
        <v>3500</v>
      </c>
      <c r="E23" s="242">
        <v>0</v>
      </c>
      <c r="F23" s="242">
        <v>0</v>
      </c>
      <c r="G23" s="216" t="s">
        <v>551</v>
      </c>
      <c r="H23" s="212" t="s">
        <v>552</v>
      </c>
      <c r="I23" s="242">
        <v>-4323.3</v>
      </c>
      <c r="J23" s="242">
        <v>0</v>
      </c>
      <c r="K23" s="242">
        <v>0</v>
      </c>
    </row>
    <row r="24" spans="1:11" s="55" customFormat="1" ht="15.75" customHeight="1">
      <c r="A24" s="213"/>
      <c r="B24" s="145" t="s">
        <v>691</v>
      </c>
      <c r="C24" s="212" t="s">
        <v>502</v>
      </c>
      <c r="D24" s="242">
        <f>823.3</f>
        <v>823.3</v>
      </c>
      <c r="E24" s="242">
        <v>0</v>
      </c>
      <c r="F24" s="242">
        <v>0</v>
      </c>
      <c r="G24" s="145"/>
      <c r="H24" s="212"/>
      <c r="I24" s="242"/>
      <c r="J24" s="242"/>
      <c r="K24" s="242"/>
    </row>
    <row r="25" spans="1:11" ht="94.5">
      <c r="A25" s="213"/>
      <c r="B25" s="216" t="s">
        <v>692</v>
      </c>
      <c r="C25" s="212" t="s">
        <v>559</v>
      </c>
      <c r="D25" s="242">
        <v>3983.1</v>
      </c>
      <c r="E25" s="242">
        <v>0</v>
      </c>
      <c r="F25" s="242">
        <v>0</v>
      </c>
      <c r="G25" s="216" t="s">
        <v>693</v>
      </c>
      <c r="H25" s="212" t="s">
        <v>553</v>
      </c>
      <c r="I25" s="242">
        <v>-3983.1</v>
      </c>
      <c r="J25" s="242">
        <v>0</v>
      </c>
      <c r="K25" s="242">
        <v>0</v>
      </c>
    </row>
    <row r="26" spans="1:11" ht="189">
      <c r="A26" s="213"/>
      <c r="B26" s="146" t="s">
        <v>694</v>
      </c>
      <c r="C26" s="212" t="s">
        <v>556</v>
      </c>
      <c r="D26" s="106">
        <v>410.1</v>
      </c>
      <c r="E26" s="106">
        <v>0</v>
      </c>
      <c r="F26" s="106">
        <v>0</v>
      </c>
      <c r="G26" s="146" t="s">
        <v>557</v>
      </c>
      <c r="H26" s="212" t="s">
        <v>558</v>
      </c>
      <c r="I26" s="106">
        <v>-410.1</v>
      </c>
      <c r="J26" s="106">
        <v>0</v>
      </c>
      <c r="K26" s="106">
        <v>0</v>
      </c>
    </row>
    <row r="27" spans="1:11" ht="31.5">
      <c r="A27" s="240">
        <v>3</v>
      </c>
      <c r="B27" s="163" t="s">
        <v>184</v>
      </c>
      <c r="C27" s="66"/>
      <c r="D27" s="217">
        <f>D28</f>
        <v>18000</v>
      </c>
      <c r="E27" s="217">
        <f>E28</f>
        <v>0</v>
      </c>
      <c r="F27" s="217">
        <f>F28</f>
        <v>0</v>
      </c>
      <c r="G27" s="193" t="s">
        <v>99</v>
      </c>
      <c r="H27" s="34"/>
      <c r="I27" s="181">
        <f>I28</f>
        <v>-18000</v>
      </c>
      <c r="J27" s="181">
        <f>J28</f>
        <v>0</v>
      </c>
      <c r="K27" s="181">
        <f>K28</f>
        <v>0</v>
      </c>
    </row>
    <row r="28" spans="1:11" s="55" customFormat="1" ht="220.5">
      <c r="A28" s="213"/>
      <c r="B28" s="146" t="s">
        <v>695</v>
      </c>
      <c r="C28" s="212" t="s">
        <v>560</v>
      </c>
      <c r="D28" s="106">
        <v>18000</v>
      </c>
      <c r="E28" s="106">
        <v>0</v>
      </c>
      <c r="F28" s="106">
        <v>0</v>
      </c>
      <c r="G28" s="146" t="s">
        <v>663</v>
      </c>
      <c r="H28" s="212" t="s">
        <v>664</v>
      </c>
      <c r="I28" s="106">
        <v>-18000</v>
      </c>
      <c r="J28" s="106">
        <v>0</v>
      </c>
      <c r="K28" s="106">
        <v>0</v>
      </c>
    </row>
    <row r="29" spans="1:11" s="35" customFormat="1" ht="31.5">
      <c r="A29" s="56">
        <v>4</v>
      </c>
      <c r="B29" s="182" t="s">
        <v>160</v>
      </c>
      <c r="C29" s="181"/>
      <c r="D29" s="181">
        <f>SUM(D30)</f>
        <v>100</v>
      </c>
      <c r="E29" s="181">
        <f>SUM(E30)</f>
        <v>0</v>
      </c>
      <c r="F29" s="181">
        <f>SUM(F30)</f>
        <v>0</v>
      </c>
      <c r="G29" s="182" t="s">
        <v>160</v>
      </c>
      <c r="H29" s="181"/>
      <c r="I29" s="181">
        <f>SUM(I30)</f>
        <v>-100</v>
      </c>
      <c r="J29" s="181">
        <f>SUM(J30)</f>
        <v>0</v>
      </c>
      <c r="K29" s="181">
        <f>SUM(K30)</f>
        <v>0</v>
      </c>
    </row>
    <row r="30" spans="1:11" s="35" customFormat="1" ht="173.25">
      <c r="A30" s="88"/>
      <c r="B30" s="57" t="s">
        <v>674</v>
      </c>
      <c r="C30" s="111" t="s">
        <v>163</v>
      </c>
      <c r="D30" s="112">
        <v>100</v>
      </c>
      <c r="E30" s="242">
        <v>0</v>
      </c>
      <c r="F30" s="242">
        <v>0</v>
      </c>
      <c r="G30" s="36" t="s">
        <v>162</v>
      </c>
      <c r="H30" s="33" t="s">
        <v>164</v>
      </c>
      <c r="I30" s="242">
        <v>-100</v>
      </c>
      <c r="J30" s="242">
        <v>0</v>
      </c>
      <c r="K30" s="242">
        <v>0</v>
      </c>
    </row>
    <row r="31" spans="1:11" s="35" customFormat="1" ht="15.75">
      <c r="A31" s="56">
        <v>5</v>
      </c>
      <c r="B31" s="182" t="s">
        <v>145</v>
      </c>
      <c r="C31" s="181"/>
      <c r="D31" s="181">
        <f>SUM(D32)</f>
        <v>346.5</v>
      </c>
      <c r="E31" s="181">
        <f>SUM(E32)</f>
        <v>0</v>
      </c>
      <c r="F31" s="181">
        <f>SUM(F32)</f>
        <v>0</v>
      </c>
      <c r="G31" s="183" t="s">
        <v>145</v>
      </c>
      <c r="H31" s="181"/>
      <c r="I31" s="181">
        <f>SUM(I32)</f>
        <v>-346.5</v>
      </c>
      <c r="J31" s="181">
        <f>SUM(J32)</f>
        <v>0</v>
      </c>
      <c r="K31" s="181">
        <f>SUM(K32)</f>
        <v>0</v>
      </c>
    </row>
    <row r="32" spans="1:11" s="35" customFormat="1" ht="63">
      <c r="A32" s="66"/>
      <c r="B32" s="57" t="s">
        <v>675</v>
      </c>
      <c r="C32" s="242" t="s">
        <v>165</v>
      </c>
      <c r="D32" s="242">
        <v>346.5</v>
      </c>
      <c r="E32" s="242">
        <v>0</v>
      </c>
      <c r="F32" s="242">
        <v>0</v>
      </c>
      <c r="G32" s="239" t="s">
        <v>146</v>
      </c>
      <c r="H32" s="66" t="s">
        <v>147</v>
      </c>
      <c r="I32" s="39">
        <v>-346.5</v>
      </c>
      <c r="J32" s="274">
        <v>0</v>
      </c>
      <c r="K32" s="274">
        <v>0</v>
      </c>
    </row>
    <row r="33" spans="1:11" s="194" customFormat="1" ht="15.75" customHeight="1">
      <c r="A33" s="56">
        <v>6</v>
      </c>
      <c r="B33" s="182" t="s">
        <v>404</v>
      </c>
      <c r="C33" s="65"/>
      <c r="D33" s="65">
        <f>SUM(D34:D36)</f>
        <v>1482.1</v>
      </c>
      <c r="E33" s="65">
        <f>E34</f>
        <v>0</v>
      </c>
      <c r="F33" s="181">
        <f>F34</f>
        <v>0</v>
      </c>
      <c r="G33" s="183" t="s">
        <v>404</v>
      </c>
      <c r="H33" s="181"/>
      <c r="I33" s="181">
        <f>SUM(I34:I36)</f>
        <v>-1482.1</v>
      </c>
      <c r="J33" s="181">
        <f>J34</f>
        <v>0</v>
      </c>
      <c r="K33" s="181">
        <f>K34</f>
        <v>0</v>
      </c>
    </row>
    <row r="34" spans="1:11" s="55" customFormat="1" ht="110.25">
      <c r="A34" s="66"/>
      <c r="B34" s="36" t="s">
        <v>415</v>
      </c>
      <c r="C34" s="242" t="s">
        <v>416</v>
      </c>
      <c r="D34" s="242">
        <v>74.1</v>
      </c>
      <c r="E34" s="242">
        <v>0</v>
      </c>
      <c r="F34" s="242">
        <v>0</v>
      </c>
      <c r="G34" s="36" t="s">
        <v>415</v>
      </c>
      <c r="H34" s="242" t="s">
        <v>417</v>
      </c>
      <c r="I34" s="242">
        <v>-74.1</v>
      </c>
      <c r="J34" s="242">
        <v>0</v>
      </c>
      <c r="K34" s="242">
        <v>0</v>
      </c>
    </row>
    <row r="35" spans="1:11" s="35" customFormat="1" ht="94.5">
      <c r="A35" s="66"/>
      <c r="B35" s="36" t="s">
        <v>418</v>
      </c>
      <c r="C35" s="242" t="s">
        <v>419</v>
      </c>
      <c r="D35" s="242">
        <v>15</v>
      </c>
      <c r="E35" s="242">
        <v>0</v>
      </c>
      <c r="F35" s="242">
        <v>0</v>
      </c>
      <c r="G35" s="36" t="s">
        <v>418</v>
      </c>
      <c r="H35" s="242" t="s">
        <v>420</v>
      </c>
      <c r="I35" s="242">
        <v>-15</v>
      </c>
      <c r="J35" s="242">
        <v>0</v>
      </c>
      <c r="K35" s="242">
        <v>0</v>
      </c>
    </row>
    <row r="36" spans="1:11" s="55" customFormat="1" ht="110.25">
      <c r="A36" s="66"/>
      <c r="B36" s="36" t="s">
        <v>421</v>
      </c>
      <c r="C36" s="242" t="s">
        <v>408</v>
      </c>
      <c r="D36" s="242">
        <v>1393</v>
      </c>
      <c r="E36" s="242">
        <v>0</v>
      </c>
      <c r="F36" s="242">
        <v>0</v>
      </c>
      <c r="G36" s="36" t="s">
        <v>422</v>
      </c>
      <c r="H36" s="242" t="s">
        <v>423</v>
      </c>
      <c r="I36" s="242">
        <v>-1393</v>
      </c>
      <c r="J36" s="242">
        <v>0</v>
      </c>
      <c r="K36" s="242">
        <v>0</v>
      </c>
    </row>
    <row r="37" spans="1:11" s="35" customFormat="1" ht="15.75">
      <c r="A37" s="56">
        <v>7</v>
      </c>
      <c r="B37" s="182" t="s">
        <v>104</v>
      </c>
      <c r="C37" s="181"/>
      <c r="D37" s="181">
        <f>SUM(D38:D39)</f>
        <v>3616.9</v>
      </c>
      <c r="E37" s="181">
        <f>SUM(E38:E39)</f>
        <v>0</v>
      </c>
      <c r="F37" s="181">
        <f>SUM(F38:F39)</f>
        <v>0</v>
      </c>
      <c r="G37" s="183" t="s">
        <v>104</v>
      </c>
      <c r="H37" s="181"/>
      <c r="I37" s="181">
        <f>SUM(I38:I39)</f>
        <v>-3616.9</v>
      </c>
      <c r="J37" s="181">
        <f>SUM(J38:J39)</f>
        <v>0</v>
      </c>
      <c r="K37" s="181">
        <f>SUM(K38:K39)</f>
        <v>0</v>
      </c>
    </row>
    <row r="38" spans="1:11" s="35" customFormat="1" ht="31.5" customHeight="1">
      <c r="A38" s="96"/>
      <c r="B38" s="147" t="s">
        <v>923</v>
      </c>
      <c r="C38" s="111" t="s">
        <v>116</v>
      </c>
      <c r="D38" s="242">
        <v>42.5</v>
      </c>
      <c r="E38" s="242">
        <v>0</v>
      </c>
      <c r="F38" s="242">
        <v>0</v>
      </c>
      <c r="G38" s="269" t="s">
        <v>49</v>
      </c>
      <c r="H38" s="111" t="s">
        <v>100</v>
      </c>
      <c r="I38" s="242">
        <v>-42.5</v>
      </c>
      <c r="J38" s="242">
        <v>0</v>
      </c>
      <c r="K38" s="242">
        <v>0</v>
      </c>
    </row>
    <row r="39" spans="1:11" s="35" customFormat="1" ht="126">
      <c r="A39" s="96"/>
      <c r="B39" s="57" t="s">
        <v>922</v>
      </c>
      <c r="C39" s="111" t="s">
        <v>117</v>
      </c>
      <c r="D39" s="242">
        <f>2000+1574.4</f>
        <v>3574.4</v>
      </c>
      <c r="E39" s="242">
        <v>0</v>
      </c>
      <c r="F39" s="242">
        <v>0</v>
      </c>
      <c r="G39" s="147" t="s">
        <v>118</v>
      </c>
      <c r="H39" s="111" t="s">
        <v>119</v>
      </c>
      <c r="I39" s="242">
        <v>-3574.4</v>
      </c>
      <c r="J39" s="242">
        <v>0</v>
      </c>
      <c r="K39" s="242">
        <v>0</v>
      </c>
    </row>
    <row r="40" spans="1:11" s="35" customFormat="1" ht="31.5">
      <c r="A40" s="56">
        <v>8</v>
      </c>
      <c r="B40" s="182" t="s">
        <v>586</v>
      </c>
      <c r="C40" s="181"/>
      <c r="D40" s="181">
        <f>SUM(D41)</f>
        <v>726.3</v>
      </c>
      <c r="E40" s="181">
        <f>SUM(E41)</f>
        <v>0</v>
      </c>
      <c r="F40" s="181">
        <f>SUM(F41)</f>
        <v>0</v>
      </c>
      <c r="G40" s="183" t="s">
        <v>586</v>
      </c>
      <c r="H40" s="181"/>
      <c r="I40" s="181">
        <f>SUM(I41)</f>
        <v>-726.3</v>
      </c>
      <c r="J40" s="181">
        <f>SUM(J41)</f>
        <v>0</v>
      </c>
      <c r="K40" s="181">
        <f>SUM(K41)</f>
        <v>0</v>
      </c>
    </row>
    <row r="41" spans="1:11" s="55" customFormat="1" ht="94.5">
      <c r="A41" s="96"/>
      <c r="B41" s="57" t="s">
        <v>589</v>
      </c>
      <c r="C41" s="111" t="s">
        <v>590</v>
      </c>
      <c r="D41" s="242">
        <v>726.3</v>
      </c>
      <c r="E41" s="108">
        <v>0</v>
      </c>
      <c r="F41" s="41">
        <v>0</v>
      </c>
      <c r="G41" s="36" t="s">
        <v>591</v>
      </c>
      <c r="H41" s="79" t="s">
        <v>592</v>
      </c>
      <c r="I41" s="242">
        <v>-726.3</v>
      </c>
      <c r="J41" s="108">
        <v>0</v>
      </c>
      <c r="K41" s="41">
        <v>0</v>
      </c>
    </row>
    <row r="42" spans="1:11" s="35" customFormat="1" ht="31.5">
      <c r="A42" s="56">
        <v>9</v>
      </c>
      <c r="B42" s="182" t="s">
        <v>247</v>
      </c>
      <c r="C42" s="181"/>
      <c r="D42" s="181">
        <f>SUM(D43:D45)</f>
        <v>2014.34239</v>
      </c>
      <c r="E42" s="181">
        <f>SUM(E43:E45)</f>
        <v>0</v>
      </c>
      <c r="F42" s="181">
        <f>SUM(F43:F45)</f>
        <v>0</v>
      </c>
      <c r="G42" s="183" t="s">
        <v>247</v>
      </c>
      <c r="H42" s="181"/>
      <c r="I42" s="181">
        <f>SUM(I43:I45)</f>
        <v>-2014.298</v>
      </c>
      <c r="J42" s="181">
        <f>SUM(J43:J45)</f>
        <v>0</v>
      </c>
      <c r="K42" s="181">
        <f>SUM(K43:K45)</f>
        <v>0</v>
      </c>
    </row>
    <row r="43" spans="1:11" s="35" customFormat="1" ht="63">
      <c r="A43" s="88"/>
      <c r="B43" s="36" t="s">
        <v>264</v>
      </c>
      <c r="C43" s="33" t="s">
        <v>265</v>
      </c>
      <c r="D43" s="242">
        <v>8.698</v>
      </c>
      <c r="E43" s="242">
        <v>0</v>
      </c>
      <c r="F43" s="242">
        <v>0</v>
      </c>
      <c r="G43" s="36" t="s">
        <v>266</v>
      </c>
      <c r="H43" s="33" t="s">
        <v>267</v>
      </c>
      <c r="I43" s="242">
        <v>-8.698</v>
      </c>
      <c r="J43" s="242">
        <v>0</v>
      </c>
      <c r="K43" s="242">
        <v>0</v>
      </c>
    </row>
    <row r="44" spans="1:11" s="35" customFormat="1" ht="110.25">
      <c r="A44" s="88"/>
      <c r="B44" s="36" t="s">
        <v>268</v>
      </c>
      <c r="C44" s="33" t="s">
        <v>813</v>
      </c>
      <c r="D44" s="242">
        <v>2004.64439</v>
      </c>
      <c r="E44" s="242">
        <v>0</v>
      </c>
      <c r="F44" s="242">
        <v>0</v>
      </c>
      <c r="G44" s="118" t="s">
        <v>249</v>
      </c>
      <c r="H44" s="119" t="s">
        <v>269</v>
      </c>
      <c r="I44" s="242">
        <v>-2004.6</v>
      </c>
      <c r="J44" s="242">
        <v>0</v>
      </c>
      <c r="K44" s="242">
        <v>0</v>
      </c>
    </row>
    <row r="45" spans="1:11" s="35" customFormat="1" ht="126">
      <c r="A45" s="88"/>
      <c r="B45" s="32" t="s">
        <v>614</v>
      </c>
      <c r="C45" s="33" t="s">
        <v>615</v>
      </c>
      <c r="D45" s="242">
        <v>1</v>
      </c>
      <c r="E45" s="242">
        <v>0</v>
      </c>
      <c r="F45" s="242">
        <v>0</v>
      </c>
      <c r="G45" s="36" t="s">
        <v>616</v>
      </c>
      <c r="H45" s="33" t="s">
        <v>617</v>
      </c>
      <c r="I45" s="242">
        <v>-1</v>
      </c>
      <c r="J45" s="242">
        <v>0</v>
      </c>
      <c r="K45" s="242">
        <v>0</v>
      </c>
    </row>
    <row r="46" spans="1:11" s="35" customFormat="1" ht="31.5">
      <c r="A46" s="56">
        <v>10</v>
      </c>
      <c r="B46" s="182" t="s">
        <v>258</v>
      </c>
      <c r="C46" s="181"/>
      <c r="D46" s="181">
        <f>SUM(D47)</f>
        <v>32.3</v>
      </c>
      <c r="E46" s="181">
        <f>SUM(E47)</f>
        <v>0</v>
      </c>
      <c r="F46" s="181">
        <f>SUM(F47)</f>
        <v>0</v>
      </c>
      <c r="G46" s="183" t="s">
        <v>258</v>
      </c>
      <c r="H46" s="181"/>
      <c r="I46" s="181">
        <f>SUM(I47)</f>
        <v>-32.3</v>
      </c>
      <c r="J46" s="181">
        <f>SUM(J47)</f>
        <v>0</v>
      </c>
      <c r="K46" s="181">
        <f>SUM(K47)</f>
        <v>0</v>
      </c>
    </row>
    <row r="47" spans="1:11" s="35" customFormat="1" ht="126">
      <c r="A47" s="111"/>
      <c r="B47" s="32" t="s">
        <v>271</v>
      </c>
      <c r="C47" s="33" t="s">
        <v>272</v>
      </c>
      <c r="D47" s="242">
        <v>32.3</v>
      </c>
      <c r="E47" s="242">
        <v>0</v>
      </c>
      <c r="F47" s="242">
        <v>0</v>
      </c>
      <c r="G47" s="36" t="s">
        <v>273</v>
      </c>
      <c r="H47" s="33" t="s">
        <v>274</v>
      </c>
      <c r="I47" s="242">
        <v>-32.3</v>
      </c>
      <c r="J47" s="242">
        <v>0</v>
      </c>
      <c r="K47" s="242">
        <v>0</v>
      </c>
    </row>
    <row r="48" spans="1:11" s="55" customFormat="1" ht="31.5" customHeight="1">
      <c r="A48" s="34">
        <v>11</v>
      </c>
      <c r="B48" s="193" t="s">
        <v>258</v>
      </c>
      <c r="C48" s="241"/>
      <c r="D48" s="65">
        <f>SUM(D49)</f>
        <v>1977</v>
      </c>
      <c r="E48" s="65">
        <f>SUM(E49)</f>
        <v>0</v>
      </c>
      <c r="F48" s="65">
        <f>SUM(F49)</f>
        <v>0</v>
      </c>
      <c r="G48" s="193" t="s">
        <v>99</v>
      </c>
      <c r="H48" s="34"/>
      <c r="I48" s="65">
        <f>SUM(I49)</f>
        <v>-1977</v>
      </c>
      <c r="J48" s="65">
        <f>SUM(J49)</f>
        <v>0</v>
      </c>
      <c r="K48" s="65">
        <f>SUM(K49)</f>
        <v>0</v>
      </c>
    </row>
    <row r="49" spans="1:11" s="35" customFormat="1" ht="134.25" customHeight="1">
      <c r="A49" s="66"/>
      <c r="B49" s="85" t="s">
        <v>661</v>
      </c>
      <c r="C49" s="83" t="s">
        <v>662</v>
      </c>
      <c r="D49" s="242">
        <v>1977</v>
      </c>
      <c r="E49" s="242">
        <v>0</v>
      </c>
      <c r="F49" s="242">
        <v>0</v>
      </c>
      <c r="G49" s="36" t="s">
        <v>663</v>
      </c>
      <c r="H49" s="66" t="s">
        <v>664</v>
      </c>
      <c r="I49" s="242">
        <v>-1977</v>
      </c>
      <c r="J49" s="242">
        <v>0</v>
      </c>
      <c r="K49" s="242">
        <v>0</v>
      </c>
    </row>
    <row r="50" spans="1:11" s="101" customFormat="1" ht="31.5">
      <c r="A50" s="56">
        <v>12</v>
      </c>
      <c r="B50" s="182" t="s">
        <v>251</v>
      </c>
      <c r="C50" s="181"/>
      <c r="D50" s="181">
        <f>SUM(D51:D61)</f>
        <v>59295</v>
      </c>
      <c r="E50" s="181">
        <f>SUM(E51:E61)</f>
        <v>25000</v>
      </c>
      <c r="F50" s="181">
        <f>SUM(F51:F61)</f>
        <v>0</v>
      </c>
      <c r="G50" s="183" t="s">
        <v>251</v>
      </c>
      <c r="H50" s="181"/>
      <c r="I50" s="181">
        <f>SUM(I51:I61)</f>
        <v>-59294.99999999999</v>
      </c>
      <c r="J50" s="181">
        <f>SUM(J51:J61)</f>
        <v>-25000</v>
      </c>
      <c r="K50" s="181">
        <f>SUM(K51:K61)</f>
        <v>0</v>
      </c>
    </row>
    <row r="51" spans="1:11" s="90" customFormat="1" ht="94.5">
      <c r="A51" s="111"/>
      <c r="B51" s="262" t="s">
        <v>561</v>
      </c>
      <c r="C51" s="83" t="s">
        <v>562</v>
      </c>
      <c r="D51" s="84">
        <v>80</v>
      </c>
      <c r="E51" s="84">
        <v>0</v>
      </c>
      <c r="F51" s="84">
        <v>0</v>
      </c>
      <c r="G51" s="344" t="s">
        <v>563</v>
      </c>
      <c r="H51" s="346" t="s">
        <v>564</v>
      </c>
      <c r="I51" s="347">
        <v>-110</v>
      </c>
      <c r="J51" s="348">
        <v>0</v>
      </c>
      <c r="K51" s="348">
        <v>0</v>
      </c>
    </row>
    <row r="52" spans="1:11" s="55" customFormat="1" ht="94.5">
      <c r="A52" s="111"/>
      <c r="B52" s="262" t="s">
        <v>565</v>
      </c>
      <c r="C52" s="83" t="s">
        <v>566</v>
      </c>
      <c r="D52" s="91">
        <v>30</v>
      </c>
      <c r="E52" s="84">
        <v>0</v>
      </c>
      <c r="F52" s="84">
        <v>0</v>
      </c>
      <c r="G52" s="345"/>
      <c r="H52" s="346"/>
      <c r="I52" s="347"/>
      <c r="J52" s="349"/>
      <c r="K52" s="349"/>
    </row>
    <row r="53" spans="1:11" s="72" customFormat="1" ht="157.5">
      <c r="A53" s="111"/>
      <c r="B53" s="263" t="s">
        <v>396</v>
      </c>
      <c r="C53" s="264" t="s">
        <v>397</v>
      </c>
      <c r="D53" s="91">
        <v>44799.1</v>
      </c>
      <c r="E53" s="84">
        <v>0</v>
      </c>
      <c r="F53" s="84">
        <v>0</v>
      </c>
      <c r="G53" s="263" t="s">
        <v>567</v>
      </c>
      <c r="H53" s="264" t="s">
        <v>568</v>
      </c>
      <c r="I53" s="91">
        <v>-4799.1</v>
      </c>
      <c r="J53" s="91">
        <v>0</v>
      </c>
      <c r="K53" s="91">
        <v>0</v>
      </c>
    </row>
    <row r="54" spans="1:11" s="72" customFormat="1" ht="99" customHeight="1">
      <c r="A54" s="111"/>
      <c r="B54" s="265"/>
      <c r="C54" s="266"/>
      <c r="D54" s="198"/>
      <c r="E54" s="198"/>
      <c r="F54" s="198"/>
      <c r="G54" s="263" t="s">
        <v>569</v>
      </c>
      <c r="H54" s="264" t="s">
        <v>570</v>
      </c>
      <c r="I54" s="91">
        <v>-10000</v>
      </c>
      <c r="J54" s="91">
        <v>0</v>
      </c>
      <c r="K54" s="91">
        <v>0</v>
      </c>
    </row>
    <row r="55" spans="1:11" s="72" customFormat="1" ht="31.5" customHeight="1">
      <c r="A55" s="111"/>
      <c r="B55" s="265"/>
      <c r="C55" s="266"/>
      <c r="D55" s="198"/>
      <c r="E55" s="198"/>
      <c r="F55" s="198"/>
      <c r="G55" s="263" t="s">
        <v>571</v>
      </c>
      <c r="H55" s="264" t="s">
        <v>572</v>
      </c>
      <c r="I55" s="91">
        <v>-20000</v>
      </c>
      <c r="J55" s="91">
        <v>0</v>
      </c>
      <c r="K55" s="91">
        <v>0</v>
      </c>
    </row>
    <row r="56" spans="1:11" s="55" customFormat="1" ht="95.25" customHeight="1">
      <c r="A56" s="111"/>
      <c r="B56" s="265"/>
      <c r="C56" s="266"/>
      <c r="D56" s="198"/>
      <c r="E56" s="198"/>
      <c r="F56" s="198"/>
      <c r="G56" s="263" t="s">
        <v>797</v>
      </c>
      <c r="H56" s="264" t="s">
        <v>573</v>
      </c>
      <c r="I56" s="91">
        <v>-11000</v>
      </c>
      <c r="J56" s="91">
        <v>0</v>
      </c>
      <c r="K56" s="91">
        <v>0</v>
      </c>
    </row>
    <row r="57" spans="1:11" s="35" customFormat="1" ht="117" customHeight="1">
      <c r="A57" s="380"/>
      <c r="B57" s="344" t="s">
        <v>798</v>
      </c>
      <c r="C57" s="352" t="s">
        <v>253</v>
      </c>
      <c r="D57" s="348">
        <f>11728+2657.9</f>
        <v>14385.9</v>
      </c>
      <c r="E57" s="373">
        <v>0</v>
      </c>
      <c r="F57" s="373">
        <v>0</v>
      </c>
      <c r="G57" s="262" t="s">
        <v>799</v>
      </c>
      <c r="H57" s="83" t="s">
        <v>800</v>
      </c>
      <c r="I57" s="84">
        <v>-8694.3</v>
      </c>
      <c r="J57" s="84">
        <v>0</v>
      </c>
      <c r="K57" s="84">
        <v>0</v>
      </c>
    </row>
    <row r="58" spans="1:11" s="35" customFormat="1" ht="108" customHeight="1">
      <c r="A58" s="381"/>
      <c r="B58" s="383"/>
      <c r="C58" s="384"/>
      <c r="D58" s="371"/>
      <c r="E58" s="371"/>
      <c r="F58" s="371"/>
      <c r="G58" s="262" t="s">
        <v>799</v>
      </c>
      <c r="H58" s="83" t="s">
        <v>801</v>
      </c>
      <c r="I58" s="91">
        <v>-713.7</v>
      </c>
      <c r="J58" s="91">
        <v>0</v>
      </c>
      <c r="K58" s="91">
        <v>0</v>
      </c>
    </row>
    <row r="59" spans="1:11" s="35" customFormat="1" ht="110.25">
      <c r="A59" s="381"/>
      <c r="B59" s="383"/>
      <c r="C59" s="384"/>
      <c r="D59" s="371"/>
      <c r="E59" s="371"/>
      <c r="F59" s="371"/>
      <c r="G59" s="262" t="s">
        <v>802</v>
      </c>
      <c r="H59" s="83" t="s">
        <v>803</v>
      </c>
      <c r="I59" s="91">
        <v>-1320</v>
      </c>
      <c r="J59" s="91">
        <v>0</v>
      </c>
      <c r="K59" s="91">
        <v>0</v>
      </c>
    </row>
    <row r="60" spans="1:11" s="35" customFormat="1" ht="174.75" customHeight="1">
      <c r="A60" s="382"/>
      <c r="B60" s="345"/>
      <c r="C60" s="353"/>
      <c r="D60" s="349"/>
      <c r="E60" s="349"/>
      <c r="F60" s="349"/>
      <c r="G60" s="262" t="s">
        <v>804</v>
      </c>
      <c r="H60" s="83" t="s">
        <v>805</v>
      </c>
      <c r="I60" s="84">
        <v>-2657.9</v>
      </c>
      <c r="J60" s="84">
        <v>0</v>
      </c>
      <c r="K60" s="84">
        <v>0</v>
      </c>
    </row>
    <row r="61" spans="1:11" ht="47.25">
      <c r="A61" s="278"/>
      <c r="B61" s="281" t="s">
        <v>934</v>
      </c>
      <c r="C61" s="83" t="s">
        <v>572</v>
      </c>
      <c r="D61" s="242">
        <v>0</v>
      </c>
      <c r="E61" s="282">
        <v>25000</v>
      </c>
      <c r="F61" s="282">
        <v>0</v>
      </c>
      <c r="G61" s="283" t="s">
        <v>935</v>
      </c>
      <c r="H61" s="83" t="s">
        <v>936</v>
      </c>
      <c r="I61" s="242">
        <v>0</v>
      </c>
      <c r="J61" s="282">
        <v>-25000</v>
      </c>
      <c r="K61" s="282">
        <v>0</v>
      </c>
    </row>
    <row r="62" spans="1:11" s="72" customFormat="1" ht="31.5" customHeight="1">
      <c r="A62" s="56">
        <v>13</v>
      </c>
      <c r="B62" s="182" t="s">
        <v>435</v>
      </c>
      <c r="C62" s="181"/>
      <c r="D62" s="181">
        <f>SUM(D63:D65)</f>
        <v>1129.2</v>
      </c>
      <c r="E62" s="181">
        <f>SUM(E63:E65)</f>
        <v>0</v>
      </c>
      <c r="F62" s="181">
        <f>SUM(F63:F65)</f>
        <v>0</v>
      </c>
      <c r="G62" s="183" t="s">
        <v>435</v>
      </c>
      <c r="H62" s="181"/>
      <c r="I62" s="181">
        <f>SUM(I63:I65)</f>
        <v>-1129.2</v>
      </c>
      <c r="J62" s="181">
        <f>SUM(J63:J65)</f>
        <v>0</v>
      </c>
      <c r="K62" s="181">
        <f>SUM(K63:K65)</f>
        <v>0</v>
      </c>
    </row>
    <row r="63" spans="1:11" s="3" customFormat="1" ht="135.75" customHeight="1">
      <c r="A63" s="88"/>
      <c r="B63" s="32" t="s">
        <v>672</v>
      </c>
      <c r="C63" s="33" t="s">
        <v>451</v>
      </c>
      <c r="D63" s="242">
        <v>90</v>
      </c>
      <c r="E63" s="242">
        <v>0</v>
      </c>
      <c r="F63" s="242">
        <v>0</v>
      </c>
      <c r="G63" s="32" t="s">
        <v>673</v>
      </c>
      <c r="H63" s="33" t="s">
        <v>452</v>
      </c>
      <c r="I63" s="242">
        <v>-90</v>
      </c>
      <c r="J63" s="242">
        <v>0</v>
      </c>
      <c r="K63" s="242">
        <v>0</v>
      </c>
    </row>
    <row r="64" spans="1:11" s="35" customFormat="1" ht="96.75" customHeight="1">
      <c r="A64" s="88"/>
      <c r="B64" s="68" t="s">
        <v>670</v>
      </c>
      <c r="C64" s="33" t="s">
        <v>453</v>
      </c>
      <c r="D64" s="41">
        <v>1000</v>
      </c>
      <c r="E64" s="242">
        <v>0</v>
      </c>
      <c r="F64" s="242">
        <v>0</v>
      </c>
      <c r="G64" s="68" t="s">
        <v>444</v>
      </c>
      <c r="H64" s="33" t="s">
        <v>445</v>
      </c>
      <c r="I64" s="41">
        <v>-1000</v>
      </c>
      <c r="J64" s="242">
        <v>0</v>
      </c>
      <c r="K64" s="242">
        <v>0</v>
      </c>
    </row>
    <row r="65" spans="1:11" s="35" customFormat="1" ht="129" customHeight="1">
      <c r="A65" s="88"/>
      <c r="B65" s="32" t="s">
        <v>600</v>
      </c>
      <c r="C65" s="33" t="s">
        <v>601</v>
      </c>
      <c r="D65" s="242">
        <v>39.2</v>
      </c>
      <c r="E65" s="242">
        <v>0</v>
      </c>
      <c r="F65" s="242">
        <v>0</v>
      </c>
      <c r="G65" s="153" t="s">
        <v>715</v>
      </c>
      <c r="H65" s="33" t="s">
        <v>602</v>
      </c>
      <c r="I65" s="242">
        <v>-39.2</v>
      </c>
      <c r="J65" s="242">
        <v>0</v>
      </c>
      <c r="K65" s="242">
        <v>0</v>
      </c>
    </row>
    <row r="66" spans="1:11" s="35" customFormat="1" ht="31.5">
      <c r="A66" s="56">
        <v>14</v>
      </c>
      <c r="B66" s="182" t="s">
        <v>52</v>
      </c>
      <c r="C66" s="181"/>
      <c r="D66" s="181">
        <f>SUM(D67:D69)</f>
        <v>67.1</v>
      </c>
      <c r="E66" s="181">
        <f>SUM(E67:E69)</f>
        <v>56.5</v>
      </c>
      <c r="F66" s="181">
        <f>SUM(F67:F69)</f>
        <v>56.5</v>
      </c>
      <c r="G66" s="183" t="s">
        <v>52</v>
      </c>
      <c r="H66" s="181"/>
      <c r="I66" s="181">
        <f>SUM(I67:I69)</f>
        <v>-67.1</v>
      </c>
      <c r="J66" s="181">
        <f>SUM(J67:J69)</f>
        <v>-56.5</v>
      </c>
      <c r="K66" s="181">
        <f>SUM(K67:K69)</f>
        <v>-56.5</v>
      </c>
    </row>
    <row r="67" spans="1:11" s="35" customFormat="1" ht="67.5" customHeight="1">
      <c r="A67" s="195"/>
      <c r="B67" s="36" t="s">
        <v>67</v>
      </c>
      <c r="C67" s="41" t="s">
        <v>72</v>
      </c>
      <c r="D67" s="242">
        <v>0.6</v>
      </c>
      <c r="E67" s="108">
        <v>0</v>
      </c>
      <c r="F67" s="41">
        <v>0</v>
      </c>
      <c r="G67" s="36" t="s">
        <v>68</v>
      </c>
      <c r="H67" s="41" t="s">
        <v>73</v>
      </c>
      <c r="I67" s="242">
        <v>-0.6</v>
      </c>
      <c r="J67" s="41">
        <v>0</v>
      </c>
      <c r="K67" s="41">
        <v>0</v>
      </c>
    </row>
    <row r="68" spans="1:11" s="35" customFormat="1" ht="94.5">
      <c r="A68" s="195"/>
      <c r="B68" s="36" t="s">
        <v>69</v>
      </c>
      <c r="C68" s="41" t="s">
        <v>817</v>
      </c>
      <c r="D68" s="242">
        <v>10</v>
      </c>
      <c r="E68" s="108">
        <v>0</v>
      </c>
      <c r="F68" s="41">
        <v>0</v>
      </c>
      <c r="G68" s="36" t="s">
        <v>676</v>
      </c>
      <c r="H68" s="41" t="s">
        <v>62</v>
      </c>
      <c r="I68" s="242">
        <v>-10</v>
      </c>
      <c r="J68" s="41">
        <v>0</v>
      </c>
      <c r="K68" s="41">
        <v>0</v>
      </c>
    </row>
    <row r="69" spans="1:11" s="3" customFormat="1" ht="78.75">
      <c r="A69" s="88"/>
      <c r="B69" s="36" t="s">
        <v>937</v>
      </c>
      <c r="C69" s="41" t="s">
        <v>818</v>
      </c>
      <c r="D69" s="242">
        <v>56.5</v>
      </c>
      <c r="E69" s="108">
        <v>56.5</v>
      </c>
      <c r="F69" s="41">
        <v>56.5</v>
      </c>
      <c r="G69" s="36" t="s">
        <v>677</v>
      </c>
      <c r="H69" s="41" t="s">
        <v>819</v>
      </c>
      <c r="I69" s="242">
        <v>-56.5</v>
      </c>
      <c r="J69" s="242">
        <v>-56.5</v>
      </c>
      <c r="K69" s="242">
        <v>-56.5</v>
      </c>
    </row>
    <row r="70" spans="1:11" s="55" customFormat="1" ht="31.5">
      <c r="A70" s="56">
        <v>15</v>
      </c>
      <c r="B70" s="182" t="s">
        <v>52</v>
      </c>
      <c r="C70" s="181"/>
      <c r="D70" s="181">
        <f>SUM(D71)</f>
        <v>20000</v>
      </c>
      <c r="E70" s="181">
        <f>SUM(E71)</f>
        <v>0</v>
      </c>
      <c r="F70" s="181">
        <f>SUM(F71)</f>
        <v>0</v>
      </c>
      <c r="G70" s="183" t="s">
        <v>99</v>
      </c>
      <c r="H70" s="181"/>
      <c r="I70" s="181">
        <f>SUM(I71)</f>
        <v>-20000</v>
      </c>
      <c r="J70" s="181">
        <f>SUM(J71)</f>
        <v>0</v>
      </c>
      <c r="K70" s="181">
        <f>SUM(K71)</f>
        <v>0</v>
      </c>
    </row>
    <row r="71" spans="1:11" ht="97.5" customHeight="1">
      <c r="A71" s="88"/>
      <c r="B71" s="36" t="s">
        <v>70</v>
      </c>
      <c r="C71" s="41" t="s">
        <v>71</v>
      </c>
      <c r="D71" s="242">
        <v>20000</v>
      </c>
      <c r="E71" s="108">
        <v>0</v>
      </c>
      <c r="F71" s="41">
        <v>0</v>
      </c>
      <c r="G71" s="36" t="s">
        <v>660</v>
      </c>
      <c r="H71" s="91" t="s">
        <v>820</v>
      </c>
      <c r="I71" s="84">
        <v>-20000</v>
      </c>
      <c r="J71" s="108">
        <v>0</v>
      </c>
      <c r="K71" s="41">
        <v>0</v>
      </c>
    </row>
    <row r="72" spans="1:11" ht="15.75">
      <c r="A72" s="56">
        <v>16</v>
      </c>
      <c r="B72" s="182" t="s">
        <v>277</v>
      </c>
      <c r="C72" s="181"/>
      <c r="D72" s="181">
        <f>SUM(D73:D78)</f>
        <v>11498.5</v>
      </c>
      <c r="E72" s="181">
        <f>SUM(E73:E78)</f>
        <v>0</v>
      </c>
      <c r="F72" s="181">
        <f>SUM(F73:F78)</f>
        <v>0</v>
      </c>
      <c r="G72" s="183" t="s">
        <v>277</v>
      </c>
      <c r="H72" s="181"/>
      <c r="I72" s="181">
        <f>SUM(I73:I78)</f>
        <v>-11498.5</v>
      </c>
      <c r="J72" s="181">
        <f>J75</f>
        <v>0</v>
      </c>
      <c r="K72" s="181">
        <f>K75</f>
        <v>0</v>
      </c>
    </row>
    <row r="73" spans="1:11" ht="110.25">
      <c r="A73" s="120"/>
      <c r="B73" s="50" t="s">
        <v>290</v>
      </c>
      <c r="C73" s="33" t="s">
        <v>291</v>
      </c>
      <c r="D73" s="242">
        <v>3149.6</v>
      </c>
      <c r="E73" s="242">
        <v>0</v>
      </c>
      <c r="F73" s="242">
        <v>0</v>
      </c>
      <c r="G73" s="50" t="s">
        <v>290</v>
      </c>
      <c r="H73" s="33" t="s">
        <v>292</v>
      </c>
      <c r="I73" s="242">
        <v>-1949.8</v>
      </c>
      <c r="J73" s="242">
        <v>0</v>
      </c>
      <c r="K73" s="242">
        <v>0</v>
      </c>
    </row>
    <row r="74" spans="1:11" s="35" customFormat="1" ht="110.25">
      <c r="A74" s="120"/>
      <c r="B74" s="50" t="s">
        <v>293</v>
      </c>
      <c r="C74" s="33" t="s">
        <v>294</v>
      </c>
      <c r="D74" s="242">
        <v>4422.1</v>
      </c>
      <c r="E74" s="242">
        <v>0</v>
      </c>
      <c r="F74" s="242">
        <v>0</v>
      </c>
      <c r="G74" s="50" t="s">
        <v>295</v>
      </c>
      <c r="H74" s="33" t="s">
        <v>296</v>
      </c>
      <c r="I74" s="41">
        <v>-5621.9</v>
      </c>
      <c r="J74" s="242">
        <v>0</v>
      </c>
      <c r="K74" s="242">
        <v>0</v>
      </c>
    </row>
    <row r="75" spans="1:11" s="3" customFormat="1" ht="222.75" customHeight="1">
      <c r="A75" s="121"/>
      <c r="B75" s="50" t="s">
        <v>297</v>
      </c>
      <c r="C75" s="33" t="s">
        <v>298</v>
      </c>
      <c r="D75" s="242">
        <v>3900.6</v>
      </c>
      <c r="E75" s="242">
        <v>0</v>
      </c>
      <c r="F75" s="242">
        <v>0</v>
      </c>
      <c r="G75" s="50" t="s">
        <v>299</v>
      </c>
      <c r="H75" s="33" t="s">
        <v>287</v>
      </c>
      <c r="I75" s="242">
        <v>-3789.3</v>
      </c>
      <c r="J75" s="242">
        <v>0</v>
      </c>
      <c r="K75" s="242">
        <v>0</v>
      </c>
    </row>
    <row r="76" spans="1:11" s="186" customFormat="1" ht="226.5" customHeight="1">
      <c r="A76" s="121"/>
      <c r="B76" s="50" t="s">
        <v>300</v>
      </c>
      <c r="C76" s="33" t="s">
        <v>301</v>
      </c>
      <c r="D76" s="242">
        <v>18.8</v>
      </c>
      <c r="E76" s="242">
        <v>0</v>
      </c>
      <c r="F76" s="242">
        <v>0</v>
      </c>
      <c r="G76" s="50" t="s">
        <v>302</v>
      </c>
      <c r="H76" s="33" t="s">
        <v>303</v>
      </c>
      <c r="I76" s="242">
        <v>-1.7</v>
      </c>
      <c r="J76" s="242">
        <v>0</v>
      </c>
      <c r="K76" s="242">
        <v>0</v>
      </c>
    </row>
    <row r="77" spans="1:11" ht="94.5">
      <c r="A77" s="121"/>
      <c r="B77" s="50" t="s">
        <v>304</v>
      </c>
      <c r="C77" s="33" t="s">
        <v>305</v>
      </c>
      <c r="D77" s="242">
        <v>7.4</v>
      </c>
      <c r="E77" s="242">
        <v>0</v>
      </c>
      <c r="F77" s="242">
        <v>0</v>
      </c>
      <c r="G77" s="50" t="s">
        <v>306</v>
      </c>
      <c r="H77" s="33" t="s">
        <v>307</v>
      </c>
      <c r="I77" s="41">
        <v>-7.4</v>
      </c>
      <c r="J77" s="242">
        <v>0</v>
      </c>
      <c r="K77" s="242">
        <v>0</v>
      </c>
    </row>
    <row r="78" spans="1:11" ht="157.5">
      <c r="A78" s="121"/>
      <c r="B78" s="50"/>
      <c r="C78" s="33"/>
      <c r="D78" s="242"/>
      <c r="E78" s="242"/>
      <c r="F78" s="242"/>
      <c r="G78" s="50" t="s">
        <v>308</v>
      </c>
      <c r="H78" s="33" t="s">
        <v>283</v>
      </c>
      <c r="I78" s="242">
        <v>-128.4</v>
      </c>
      <c r="J78" s="242">
        <v>0</v>
      </c>
      <c r="K78" s="242">
        <v>0</v>
      </c>
    </row>
    <row r="79" spans="1:11" s="3" customFormat="1" ht="31.5">
      <c r="A79" s="56">
        <v>17</v>
      </c>
      <c r="B79" s="182" t="s">
        <v>101</v>
      </c>
      <c r="C79" s="181"/>
      <c r="D79" s="181">
        <f>SUM(D80:D82)</f>
        <v>204820.4</v>
      </c>
      <c r="E79" s="181">
        <f>SUM(E80:E82)</f>
        <v>0</v>
      </c>
      <c r="F79" s="181">
        <f>SUM(F80:F82)</f>
        <v>0</v>
      </c>
      <c r="G79" s="183" t="s">
        <v>101</v>
      </c>
      <c r="H79" s="181"/>
      <c r="I79" s="181">
        <f>SUM(I80:I82)</f>
        <v>-204820.4</v>
      </c>
      <c r="J79" s="181">
        <f>SUM(J80:J82)</f>
        <v>0</v>
      </c>
      <c r="K79" s="181">
        <f>SUM(K80:K82)</f>
        <v>0</v>
      </c>
    </row>
    <row r="80" spans="1:11" s="199" customFormat="1" ht="94.5">
      <c r="A80" s="88"/>
      <c r="B80" s="36" t="s">
        <v>235</v>
      </c>
      <c r="C80" s="41" t="s">
        <v>120</v>
      </c>
      <c r="D80" s="242">
        <v>186000</v>
      </c>
      <c r="E80" s="242">
        <f aca="true" t="shared" si="0" ref="E80:F82">E81</f>
        <v>0</v>
      </c>
      <c r="F80" s="242">
        <f t="shared" si="0"/>
        <v>0</v>
      </c>
      <c r="G80" s="36" t="s">
        <v>235</v>
      </c>
      <c r="H80" s="41" t="s">
        <v>121</v>
      </c>
      <c r="I80" s="242">
        <v>-186000</v>
      </c>
      <c r="J80" s="41">
        <f>J81</f>
        <v>0</v>
      </c>
      <c r="K80" s="41">
        <f>K81</f>
        <v>0</v>
      </c>
    </row>
    <row r="81" spans="1:11" s="3" customFormat="1" ht="47.25">
      <c r="A81" s="88"/>
      <c r="B81" s="36" t="s">
        <v>924</v>
      </c>
      <c r="C81" s="41" t="s">
        <v>122</v>
      </c>
      <c r="D81" s="242">
        <v>118.4</v>
      </c>
      <c r="E81" s="242">
        <f t="shared" si="0"/>
        <v>0</v>
      </c>
      <c r="F81" s="242">
        <f t="shared" si="0"/>
        <v>0</v>
      </c>
      <c r="G81" s="36" t="s">
        <v>237</v>
      </c>
      <c r="H81" s="41" t="s">
        <v>123</v>
      </c>
      <c r="I81" s="242">
        <v>-118.4</v>
      </c>
      <c r="J81" s="41">
        <v>0</v>
      </c>
      <c r="K81" s="41">
        <v>0</v>
      </c>
    </row>
    <row r="82" spans="1:11" s="55" customFormat="1" ht="113.25" customHeight="1">
      <c r="A82" s="66"/>
      <c r="B82" s="36" t="s">
        <v>234</v>
      </c>
      <c r="C82" s="41" t="s">
        <v>124</v>
      </c>
      <c r="D82" s="242">
        <v>18702</v>
      </c>
      <c r="E82" s="242">
        <f t="shared" si="0"/>
        <v>0</v>
      </c>
      <c r="F82" s="242">
        <f t="shared" si="0"/>
        <v>0</v>
      </c>
      <c r="G82" s="36" t="s">
        <v>236</v>
      </c>
      <c r="H82" s="41" t="s">
        <v>103</v>
      </c>
      <c r="I82" s="242">
        <v>-18702</v>
      </c>
      <c r="J82" s="41">
        <v>0</v>
      </c>
      <c r="K82" s="41">
        <v>0</v>
      </c>
    </row>
    <row r="83" spans="1:11" s="55" customFormat="1" ht="31.5">
      <c r="A83" s="56">
        <v>18</v>
      </c>
      <c r="B83" s="182" t="s">
        <v>17</v>
      </c>
      <c r="C83" s="181"/>
      <c r="D83" s="181">
        <f>SUM(D84:D85)</f>
        <v>14036.2</v>
      </c>
      <c r="E83" s="181">
        <f>SUM(E84:E85)</f>
        <v>0</v>
      </c>
      <c r="F83" s="181">
        <f>SUM(F84:F85)</f>
        <v>0</v>
      </c>
      <c r="G83" s="183" t="s">
        <v>17</v>
      </c>
      <c r="H83" s="181"/>
      <c r="I83" s="181">
        <f>SUM(I84:I85)</f>
        <v>-14036.2</v>
      </c>
      <c r="J83" s="181">
        <f>SUM(J84:J85)</f>
        <v>0</v>
      </c>
      <c r="K83" s="181">
        <f>SUM(K84:K85)</f>
        <v>0</v>
      </c>
    </row>
    <row r="84" spans="1:11" s="55" customFormat="1" ht="126">
      <c r="A84" s="88"/>
      <c r="B84" s="32" t="s">
        <v>44</v>
      </c>
      <c r="C84" s="33" t="s">
        <v>45</v>
      </c>
      <c r="D84" s="41">
        <v>5967.5</v>
      </c>
      <c r="E84" s="242">
        <v>0</v>
      </c>
      <c r="F84" s="242">
        <v>0</v>
      </c>
      <c r="G84" s="36" t="s">
        <v>238</v>
      </c>
      <c r="H84" s="33" t="s">
        <v>46</v>
      </c>
      <c r="I84" s="41">
        <v>-5967.5</v>
      </c>
      <c r="J84" s="242">
        <v>0</v>
      </c>
      <c r="K84" s="242">
        <v>0</v>
      </c>
    </row>
    <row r="85" spans="1:11" s="55" customFormat="1" ht="88.5" customHeight="1">
      <c r="A85" s="88"/>
      <c r="B85" s="32" t="s">
        <v>821</v>
      </c>
      <c r="C85" s="33" t="s">
        <v>822</v>
      </c>
      <c r="D85" s="41">
        <v>8068.7</v>
      </c>
      <c r="E85" s="242">
        <v>0</v>
      </c>
      <c r="F85" s="242">
        <v>0</v>
      </c>
      <c r="G85" s="36" t="s">
        <v>824</v>
      </c>
      <c r="H85" s="33" t="s">
        <v>823</v>
      </c>
      <c r="I85" s="41">
        <v>-8068.7</v>
      </c>
      <c r="J85" s="242">
        <v>0</v>
      </c>
      <c r="K85" s="242">
        <v>0</v>
      </c>
    </row>
    <row r="86" spans="1:11" s="55" customFormat="1" ht="31.5" customHeight="1">
      <c r="A86" s="56">
        <v>19</v>
      </c>
      <c r="B86" s="182" t="s">
        <v>53</v>
      </c>
      <c r="C86" s="181"/>
      <c r="D86" s="181">
        <f>SUM(D87:D89)</f>
        <v>715.6</v>
      </c>
      <c r="E86" s="181">
        <f>SUM(E87:E89)</f>
        <v>0</v>
      </c>
      <c r="F86" s="181">
        <f>SUM(F87:F89)</f>
        <v>0</v>
      </c>
      <c r="G86" s="183" t="s">
        <v>53</v>
      </c>
      <c r="H86" s="181"/>
      <c r="I86" s="181">
        <f>SUM(I87:I89)</f>
        <v>-715.6</v>
      </c>
      <c r="J86" s="181">
        <f>SUM(J87:J89)</f>
        <v>0</v>
      </c>
      <c r="K86" s="181">
        <f>SUM(K87:K89)</f>
        <v>0</v>
      </c>
    </row>
    <row r="87" spans="1:11" s="187" customFormat="1" ht="119.25" customHeight="1">
      <c r="A87" s="66"/>
      <c r="B87" s="32" t="s">
        <v>74</v>
      </c>
      <c r="C87" s="33" t="s">
        <v>75</v>
      </c>
      <c r="D87" s="41">
        <v>565</v>
      </c>
      <c r="E87" s="242">
        <f>E88</f>
        <v>0</v>
      </c>
      <c r="F87" s="242">
        <f>F88</f>
        <v>0</v>
      </c>
      <c r="G87" s="32" t="s">
        <v>76</v>
      </c>
      <c r="H87" s="33" t="s">
        <v>54</v>
      </c>
      <c r="I87" s="41">
        <v>-380.6</v>
      </c>
      <c r="J87" s="242">
        <v>0</v>
      </c>
      <c r="K87" s="242">
        <v>0</v>
      </c>
    </row>
    <row r="88" spans="1:11" s="187" customFormat="1" ht="63">
      <c r="A88" s="66"/>
      <c r="B88" s="32" t="s">
        <v>77</v>
      </c>
      <c r="C88" s="33" t="s">
        <v>64</v>
      </c>
      <c r="D88" s="41">
        <v>150.6</v>
      </c>
      <c r="E88" s="242">
        <f>E89</f>
        <v>0</v>
      </c>
      <c r="F88" s="242">
        <f>F89</f>
        <v>0</v>
      </c>
      <c r="G88" s="32" t="s">
        <v>78</v>
      </c>
      <c r="H88" s="33" t="s">
        <v>66</v>
      </c>
      <c r="I88" s="41">
        <v>-184.4</v>
      </c>
      <c r="J88" s="242">
        <v>0</v>
      </c>
      <c r="K88" s="242">
        <v>0</v>
      </c>
    </row>
    <row r="89" spans="1:11" s="187" customFormat="1" ht="47.25">
      <c r="A89" s="66"/>
      <c r="B89" s="32"/>
      <c r="C89" s="33"/>
      <c r="D89" s="41"/>
      <c r="E89" s="242"/>
      <c r="F89" s="32"/>
      <c r="G89" s="32" t="s">
        <v>77</v>
      </c>
      <c r="H89" s="33" t="s">
        <v>593</v>
      </c>
      <c r="I89" s="41">
        <v>-150.6</v>
      </c>
      <c r="J89" s="242">
        <v>0</v>
      </c>
      <c r="K89" s="242">
        <v>0</v>
      </c>
    </row>
    <row r="90" spans="1:11" s="187" customFormat="1" ht="31.5" customHeight="1">
      <c r="A90" s="56">
        <v>20</v>
      </c>
      <c r="B90" s="182" t="s">
        <v>642</v>
      </c>
      <c r="C90" s="181"/>
      <c r="D90" s="181">
        <f>D91</f>
        <v>2002</v>
      </c>
      <c r="E90" s="181">
        <f>E91</f>
        <v>0</v>
      </c>
      <c r="F90" s="181">
        <f>F91</f>
        <v>0</v>
      </c>
      <c r="G90" s="183" t="s">
        <v>642</v>
      </c>
      <c r="H90" s="181"/>
      <c r="I90" s="181">
        <f>I91</f>
        <v>-2002</v>
      </c>
      <c r="J90" s="181">
        <f>J91</f>
        <v>0</v>
      </c>
      <c r="K90" s="181">
        <f>K91</f>
        <v>0</v>
      </c>
    </row>
    <row r="91" spans="1:11" s="55" customFormat="1" ht="78.75">
      <c r="A91" s="111"/>
      <c r="B91" s="32" t="s">
        <v>669</v>
      </c>
      <c r="C91" s="33" t="s">
        <v>227</v>
      </c>
      <c r="D91" s="41">
        <v>2002</v>
      </c>
      <c r="E91" s="242">
        <f>E92</f>
        <v>0</v>
      </c>
      <c r="F91" s="242">
        <f>F92</f>
        <v>0</v>
      </c>
      <c r="G91" s="36" t="s">
        <v>668</v>
      </c>
      <c r="H91" s="33" t="s">
        <v>228</v>
      </c>
      <c r="I91" s="41">
        <v>-2002</v>
      </c>
      <c r="J91" s="242">
        <f>J92</f>
        <v>0</v>
      </c>
      <c r="K91" s="242">
        <f>K92</f>
        <v>0</v>
      </c>
    </row>
    <row r="92" spans="1:11" ht="31.5" customHeight="1">
      <c r="A92" s="56">
        <v>21</v>
      </c>
      <c r="B92" s="182" t="s">
        <v>99</v>
      </c>
      <c r="C92" s="181"/>
      <c r="D92" s="181">
        <f>SUM(D93)</f>
        <v>226885.3</v>
      </c>
      <c r="E92" s="181">
        <f>SUM(E93)</f>
        <v>0</v>
      </c>
      <c r="F92" s="181">
        <f>SUM(F93)</f>
        <v>0</v>
      </c>
      <c r="G92" s="183" t="s">
        <v>79</v>
      </c>
      <c r="H92" s="181"/>
      <c r="I92" s="181">
        <f>SUM(I93)</f>
        <v>-386885.3</v>
      </c>
      <c r="J92" s="181">
        <f>SUM(J93)</f>
        <v>0</v>
      </c>
      <c r="K92" s="181">
        <f>SUM(K93)</f>
        <v>0</v>
      </c>
    </row>
    <row r="93" spans="1:11" ht="111" customHeight="1">
      <c r="A93" s="86"/>
      <c r="B93" s="115" t="s">
        <v>595</v>
      </c>
      <c r="C93" s="86" t="s">
        <v>125</v>
      </c>
      <c r="D93" s="84">
        <f>386885.3-D94</f>
        <v>226885.3</v>
      </c>
      <c r="E93" s="84">
        <v>0</v>
      </c>
      <c r="F93" s="84">
        <v>0</v>
      </c>
      <c r="G93" s="36" t="s">
        <v>239</v>
      </c>
      <c r="H93" s="119" t="s">
        <v>594</v>
      </c>
      <c r="I93" s="84">
        <v>-386885.3</v>
      </c>
      <c r="J93" s="84">
        <v>0</v>
      </c>
      <c r="K93" s="84">
        <v>0</v>
      </c>
    </row>
    <row r="94" spans="1:11" s="55" customFormat="1" ht="31.5">
      <c r="A94" s="34">
        <v>22</v>
      </c>
      <c r="B94" s="182" t="s">
        <v>454</v>
      </c>
      <c r="C94" s="184"/>
      <c r="D94" s="181">
        <f>SUM(D95:D96)</f>
        <v>160000</v>
      </c>
      <c r="E94" s="181">
        <f>SUM(E95:E96)</f>
        <v>0</v>
      </c>
      <c r="F94" s="181">
        <f>SUM(F95:F96)</f>
        <v>0</v>
      </c>
      <c r="G94" s="182"/>
      <c r="H94" s="185"/>
      <c r="I94" s="181"/>
      <c r="J94" s="181"/>
      <c r="K94" s="181"/>
    </row>
    <row r="95" spans="1:11" s="55" customFormat="1" ht="380.25" customHeight="1">
      <c r="A95" s="88"/>
      <c r="B95" s="144" t="s">
        <v>657</v>
      </c>
      <c r="C95" s="83" t="s">
        <v>658</v>
      </c>
      <c r="D95" s="84">
        <v>158992</v>
      </c>
      <c r="E95" s="84">
        <v>0</v>
      </c>
      <c r="F95" s="84">
        <v>0</v>
      </c>
      <c r="G95" s="350"/>
      <c r="H95" s="352"/>
      <c r="I95" s="354"/>
      <c r="J95" s="348"/>
      <c r="K95" s="348"/>
    </row>
    <row r="96" spans="1:11" ht="394.5" customHeight="1">
      <c r="A96" s="88"/>
      <c r="B96" s="144" t="s">
        <v>657</v>
      </c>
      <c r="C96" s="83" t="s">
        <v>659</v>
      </c>
      <c r="D96" s="91">
        <v>1008</v>
      </c>
      <c r="E96" s="91">
        <v>0</v>
      </c>
      <c r="F96" s="91">
        <v>0</v>
      </c>
      <c r="G96" s="351"/>
      <c r="H96" s="353"/>
      <c r="I96" s="355"/>
      <c r="J96" s="349"/>
      <c r="K96" s="349"/>
    </row>
    <row r="97" spans="1:11" s="3" customFormat="1" ht="31.5">
      <c r="A97" s="56">
        <v>23</v>
      </c>
      <c r="B97" s="182" t="s">
        <v>99</v>
      </c>
      <c r="C97" s="181"/>
      <c r="D97" s="181">
        <f>SUM(D98)</f>
        <v>31816.5</v>
      </c>
      <c r="E97" s="181">
        <f>SUM(E98:E102)</f>
        <v>0</v>
      </c>
      <c r="F97" s="181">
        <f>SUM(F98:F102)</f>
        <v>0</v>
      </c>
      <c r="G97" s="183" t="s">
        <v>101</v>
      </c>
      <c r="H97" s="181"/>
      <c r="I97" s="181">
        <f>SUM(I98)</f>
        <v>-31816.5</v>
      </c>
      <c r="J97" s="181">
        <f>SUM(J98:J102)</f>
        <v>0</v>
      </c>
      <c r="K97" s="181">
        <f>SUM(K98:K102)</f>
        <v>0</v>
      </c>
    </row>
    <row r="98" spans="1:11" s="35" customFormat="1" ht="141.75">
      <c r="A98" s="86"/>
      <c r="B98" s="54" t="s">
        <v>643</v>
      </c>
      <c r="C98" s="119" t="s">
        <v>125</v>
      </c>
      <c r="D98" s="91">
        <v>31816.5</v>
      </c>
      <c r="E98" s="84">
        <v>0</v>
      </c>
      <c r="F98" s="84">
        <v>0</v>
      </c>
      <c r="G98" s="200" t="s">
        <v>921</v>
      </c>
      <c r="H98" s="44" t="s">
        <v>103</v>
      </c>
      <c r="I98" s="91">
        <v>-31816.5</v>
      </c>
      <c r="J98" s="84">
        <v>0</v>
      </c>
      <c r="K98" s="84">
        <v>0</v>
      </c>
    </row>
    <row r="99" spans="1:11" s="38" customFormat="1" ht="15.75" customHeight="1">
      <c r="A99" s="30">
        <v>24</v>
      </c>
      <c r="B99" s="280" t="s">
        <v>927</v>
      </c>
      <c r="C99" s="65"/>
      <c r="D99" s="65">
        <f>SUM(D100)</f>
        <v>1000</v>
      </c>
      <c r="E99" s="65">
        <f>SUM(E100)</f>
        <v>0</v>
      </c>
      <c r="F99" s="65">
        <f>SUM(F100)</f>
        <v>0</v>
      </c>
      <c r="G99" s="280" t="s">
        <v>336</v>
      </c>
      <c r="H99" s="65"/>
      <c r="I99" s="65">
        <f>SUM(I100)</f>
        <v>-1000</v>
      </c>
      <c r="J99" s="65">
        <f>SUM(J100)</f>
        <v>0</v>
      </c>
      <c r="K99" s="65">
        <f>SUM(K100)</f>
        <v>0</v>
      </c>
    </row>
    <row r="100" spans="1:11" s="11" customFormat="1" ht="113.25" customHeight="1">
      <c r="A100" s="96"/>
      <c r="B100" s="32" t="s">
        <v>928</v>
      </c>
      <c r="C100" s="279" t="s">
        <v>929</v>
      </c>
      <c r="D100" s="242">
        <v>1000</v>
      </c>
      <c r="E100" s="242">
        <v>0</v>
      </c>
      <c r="F100" s="242">
        <v>0</v>
      </c>
      <c r="G100" s="32" t="s">
        <v>930</v>
      </c>
      <c r="H100" s="279" t="s">
        <v>931</v>
      </c>
      <c r="I100" s="242">
        <v>-1000</v>
      </c>
      <c r="J100" s="242">
        <v>0</v>
      </c>
      <c r="K100" s="242">
        <v>0</v>
      </c>
    </row>
    <row r="101" spans="1:11" s="35" customFormat="1" ht="15.75" customHeight="1">
      <c r="A101" s="56">
        <v>25</v>
      </c>
      <c r="B101" s="182" t="s">
        <v>336</v>
      </c>
      <c r="C101" s="181"/>
      <c r="D101" s="181">
        <f>SUM(D102:D105)</f>
        <v>356638.1</v>
      </c>
      <c r="E101" s="181">
        <f>SUM(E102:E105)</f>
        <v>0</v>
      </c>
      <c r="F101" s="181">
        <f>SUM(F102:F105)</f>
        <v>0</v>
      </c>
      <c r="G101" s="183" t="s">
        <v>99</v>
      </c>
      <c r="H101" s="181"/>
      <c r="I101" s="181">
        <f>SUM(I102:I104)</f>
        <v>-356638.1</v>
      </c>
      <c r="J101" s="181">
        <f>SUM(J102:J104)</f>
        <v>0</v>
      </c>
      <c r="K101" s="181">
        <f>SUM(K102:K104)</f>
        <v>0</v>
      </c>
    </row>
    <row r="102" spans="1:11" s="35" customFormat="1" ht="52.5" customHeight="1">
      <c r="A102" s="188"/>
      <c r="B102" s="357" t="s">
        <v>699</v>
      </c>
      <c r="C102" s="60" t="s">
        <v>337</v>
      </c>
      <c r="D102" s="91">
        <v>61585.8</v>
      </c>
      <c r="E102" s="84">
        <v>0</v>
      </c>
      <c r="F102" s="84">
        <v>0</v>
      </c>
      <c r="G102" s="85" t="s">
        <v>698</v>
      </c>
      <c r="H102" s="60" t="s">
        <v>125</v>
      </c>
      <c r="I102" s="91">
        <v>-78000</v>
      </c>
      <c r="J102" s="84">
        <v>0</v>
      </c>
      <c r="K102" s="84">
        <v>0</v>
      </c>
    </row>
    <row r="103" spans="1:11" s="35" customFormat="1" ht="173.25">
      <c r="A103" s="21"/>
      <c r="B103" s="357"/>
      <c r="C103" s="60" t="s">
        <v>338</v>
      </c>
      <c r="D103" s="91">
        <v>205101</v>
      </c>
      <c r="E103" s="84">
        <v>0</v>
      </c>
      <c r="F103" s="84">
        <v>0</v>
      </c>
      <c r="G103" s="239" t="s">
        <v>697</v>
      </c>
      <c r="H103" s="60" t="s">
        <v>339</v>
      </c>
      <c r="I103" s="91">
        <v>-71000</v>
      </c>
      <c r="J103" s="84">
        <v>0</v>
      </c>
      <c r="K103" s="84">
        <v>0</v>
      </c>
    </row>
    <row r="104" spans="1:11" s="55" customFormat="1" ht="157.5">
      <c r="A104" s="21"/>
      <c r="B104" s="357"/>
      <c r="C104" s="60" t="s">
        <v>340</v>
      </c>
      <c r="D104" s="91">
        <v>87271.3</v>
      </c>
      <c r="E104" s="84">
        <v>0</v>
      </c>
      <c r="F104" s="84">
        <v>0</v>
      </c>
      <c r="G104" s="239" t="s">
        <v>696</v>
      </c>
      <c r="H104" s="60" t="s">
        <v>341</v>
      </c>
      <c r="I104" s="91">
        <f>-41000-166638.1</f>
        <v>-207638.1</v>
      </c>
      <c r="J104" s="84">
        <v>0</v>
      </c>
      <c r="K104" s="84">
        <v>0</v>
      </c>
    </row>
    <row r="105" spans="1:11" s="3" customFormat="1" ht="189">
      <c r="A105" s="188"/>
      <c r="B105" s="85" t="s">
        <v>700</v>
      </c>
      <c r="C105" s="60" t="s">
        <v>342</v>
      </c>
      <c r="D105" s="91">
        <v>2680</v>
      </c>
      <c r="E105" s="84">
        <v>0</v>
      </c>
      <c r="F105" s="84">
        <v>0</v>
      </c>
      <c r="G105" s="188"/>
      <c r="H105" s="60"/>
      <c r="I105" s="91"/>
      <c r="J105" s="84"/>
      <c r="K105" s="84"/>
    </row>
    <row r="106" spans="1:11" s="35" customFormat="1" ht="15.75" customHeight="1">
      <c r="A106" s="56">
        <v>26</v>
      </c>
      <c r="B106" s="182" t="s">
        <v>336</v>
      </c>
      <c r="C106" s="181"/>
      <c r="D106" s="181">
        <f>SUM(D107:D116)</f>
        <v>231905.8</v>
      </c>
      <c r="E106" s="181">
        <f>SUM(E107:E116)</f>
        <v>525</v>
      </c>
      <c r="F106" s="181">
        <f>SUM(F107:F116)</f>
        <v>625</v>
      </c>
      <c r="G106" s="183" t="s">
        <v>336</v>
      </c>
      <c r="H106" s="181"/>
      <c r="I106" s="181">
        <f>SUM(I107:I116)</f>
        <v>-231905.8</v>
      </c>
      <c r="J106" s="181">
        <f>SUM(J107:J116)</f>
        <v>-525</v>
      </c>
      <c r="K106" s="181">
        <f>SUM(K107:K116)</f>
        <v>-625</v>
      </c>
    </row>
    <row r="107" spans="1:11" s="35" customFormat="1" ht="78.75">
      <c r="A107" s="66"/>
      <c r="B107" s="239" t="s">
        <v>701</v>
      </c>
      <c r="C107" s="60" t="s">
        <v>343</v>
      </c>
      <c r="D107" s="127">
        <v>19302.1</v>
      </c>
      <c r="E107" s="127">
        <v>0</v>
      </c>
      <c r="F107" s="127">
        <v>0</v>
      </c>
      <c r="G107" s="239" t="s">
        <v>706</v>
      </c>
      <c r="H107" s="60" t="s">
        <v>344</v>
      </c>
      <c r="I107" s="106">
        <v>-59794.5</v>
      </c>
      <c r="J107" s="107">
        <v>0</v>
      </c>
      <c r="K107" s="107">
        <v>0</v>
      </c>
    </row>
    <row r="108" spans="1:11" s="3" customFormat="1" ht="157.5">
      <c r="A108" s="66"/>
      <c r="B108" s="239" t="s">
        <v>702</v>
      </c>
      <c r="C108" s="60" t="s">
        <v>337</v>
      </c>
      <c r="D108" s="127">
        <v>44492.4</v>
      </c>
      <c r="E108" s="127">
        <v>0</v>
      </c>
      <c r="F108" s="127">
        <v>0</v>
      </c>
      <c r="G108" s="239" t="s">
        <v>707</v>
      </c>
      <c r="H108" s="60" t="s">
        <v>345</v>
      </c>
      <c r="I108" s="106">
        <v>-4000</v>
      </c>
      <c r="J108" s="107">
        <v>0</v>
      </c>
      <c r="K108" s="107">
        <v>0</v>
      </c>
    </row>
    <row r="109" spans="1:11" s="35" customFormat="1" ht="110.25">
      <c r="A109" s="66"/>
      <c r="B109" s="68" t="s">
        <v>703</v>
      </c>
      <c r="C109" s="60" t="s">
        <v>346</v>
      </c>
      <c r="D109" s="127">
        <v>125</v>
      </c>
      <c r="E109" s="127">
        <v>0</v>
      </c>
      <c r="F109" s="127">
        <v>0</v>
      </c>
      <c r="G109" s="68" t="s">
        <v>708</v>
      </c>
      <c r="H109" s="60" t="s">
        <v>347</v>
      </c>
      <c r="I109" s="106">
        <v>-125</v>
      </c>
      <c r="J109" s="107">
        <v>0</v>
      </c>
      <c r="K109" s="107">
        <v>0</v>
      </c>
    </row>
    <row r="110" spans="1:11" ht="78.75">
      <c r="A110" s="66"/>
      <c r="B110" s="126" t="s">
        <v>704</v>
      </c>
      <c r="C110" s="60" t="s">
        <v>348</v>
      </c>
      <c r="D110" s="127">
        <v>525</v>
      </c>
      <c r="E110" s="127">
        <v>525</v>
      </c>
      <c r="F110" s="127">
        <v>625</v>
      </c>
      <c r="G110" s="126" t="s">
        <v>671</v>
      </c>
      <c r="H110" s="60" t="s">
        <v>349</v>
      </c>
      <c r="I110" s="106">
        <v>-525</v>
      </c>
      <c r="J110" s="107">
        <v>-525</v>
      </c>
      <c r="K110" s="107">
        <v>-625</v>
      </c>
    </row>
    <row r="111" spans="1:11" ht="78.75">
      <c r="A111" s="66"/>
      <c r="B111" s="239" t="s">
        <v>705</v>
      </c>
      <c r="C111" s="60" t="s">
        <v>350</v>
      </c>
      <c r="D111" s="127">
        <v>7602</v>
      </c>
      <c r="E111" s="127">
        <v>0</v>
      </c>
      <c r="F111" s="127">
        <v>0</v>
      </c>
      <c r="G111" s="239" t="s">
        <v>709</v>
      </c>
      <c r="H111" s="60" t="s">
        <v>351</v>
      </c>
      <c r="I111" s="106">
        <v>-7601.9</v>
      </c>
      <c r="J111" s="107">
        <v>0</v>
      </c>
      <c r="K111" s="107">
        <v>0</v>
      </c>
    </row>
    <row r="112" spans="1:11" s="246" customFormat="1" ht="158.25" customHeight="1">
      <c r="A112" s="245"/>
      <c r="B112" s="239" t="s">
        <v>769</v>
      </c>
      <c r="C112" s="75" t="s">
        <v>770</v>
      </c>
      <c r="D112" s="106">
        <v>2950</v>
      </c>
      <c r="E112" s="109">
        <v>0</v>
      </c>
      <c r="F112" s="109">
        <v>0</v>
      </c>
      <c r="G112" s="239" t="s">
        <v>771</v>
      </c>
      <c r="H112" s="75" t="s">
        <v>344</v>
      </c>
      <c r="I112" s="106">
        <v>-2950</v>
      </c>
      <c r="J112" s="107">
        <v>0</v>
      </c>
      <c r="K112" s="107">
        <v>0</v>
      </c>
    </row>
    <row r="113" spans="1:11" s="22" customFormat="1" ht="74.25" customHeight="1">
      <c r="A113" s="374"/>
      <c r="B113" s="377" t="s">
        <v>772</v>
      </c>
      <c r="C113" s="75" t="s">
        <v>337</v>
      </c>
      <c r="D113" s="106">
        <v>45837.9</v>
      </c>
      <c r="E113" s="109">
        <v>0</v>
      </c>
      <c r="F113" s="109">
        <v>0</v>
      </c>
      <c r="G113" s="239" t="s">
        <v>773</v>
      </c>
      <c r="H113" s="75" t="s">
        <v>344</v>
      </c>
      <c r="I113" s="106">
        <v>-156909.4</v>
      </c>
      <c r="J113" s="107">
        <v>0</v>
      </c>
      <c r="K113" s="107">
        <v>0</v>
      </c>
    </row>
    <row r="114" spans="1:11" s="22" customFormat="1" ht="74.25" customHeight="1">
      <c r="A114" s="375"/>
      <c r="B114" s="378"/>
      <c r="C114" s="75" t="s">
        <v>338</v>
      </c>
      <c r="D114" s="106">
        <v>73846</v>
      </c>
      <c r="E114" s="109">
        <v>0</v>
      </c>
      <c r="F114" s="109">
        <v>0</v>
      </c>
      <c r="G114" s="239"/>
      <c r="H114" s="75"/>
      <c r="I114" s="106"/>
      <c r="J114" s="107"/>
      <c r="K114" s="107"/>
    </row>
    <row r="115" spans="1:11" s="22" customFormat="1" ht="74.25" customHeight="1">
      <c r="A115" s="376"/>
      <c r="B115" s="379"/>
      <c r="C115" s="75" t="s">
        <v>340</v>
      </c>
      <c r="D115" s="106">
        <v>35914</v>
      </c>
      <c r="E115" s="109">
        <v>0</v>
      </c>
      <c r="F115" s="109">
        <v>0</v>
      </c>
      <c r="G115" s="239"/>
      <c r="H115" s="75"/>
      <c r="I115" s="106"/>
      <c r="J115" s="107"/>
      <c r="K115" s="107"/>
    </row>
    <row r="116" spans="1:11" s="22" customFormat="1" ht="151.5" customHeight="1">
      <c r="A116" s="245"/>
      <c r="B116" s="239" t="s">
        <v>774</v>
      </c>
      <c r="C116" s="75" t="s">
        <v>342</v>
      </c>
      <c r="D116" s="106">
        <v>1311.4</v>
      </c>
      <c r="E116" s="109">
        <v>0</v>
      </c>
      <c r="F116" s="109">
        <v>0</v>
      </c>
      <c r="G116" s="21"/>
      <c r="H116" s="20"/>
      <c r="I116" s="21"/>
      <c r="J116" s="20"/>
      <c r="K116" s="21"/>
    </row>
    <row r="117" spans="1:11" ht="31.5">
      <c r="A117" s="56">
        <v>27</v>
      </c>
      <c r="B117" s="182" t="s">
        <v>454</v>
      </c>
      <c r="C117" s="181"/>
      <c r="D117" s="181">
        <f>SUM(D118:D128)</f>
        <v>111272.5</v>
      </c>
      <c r="E117" s="181">
        <f>SUM(E118:E128)</f>
        <v>8005.6</v>
      </c>
      <c r="F117" s="181">
        <f>SUM(F118:F128)</f>
        <v>8005.6</v>
      </c>
      <c r="G117" s="183" t="s">
        <v>454</v>
      </c>
      <c r="H117" s="181"/>
      <c r="I117" s="181">
        <f>SUM(I118:I128)</f>
        <v>-111272.5</v>
      </c>
      <c r="J117" s="181">
        <f>SUM(J118:J128)</f>
        <v>-8005.6</v>
      </c>
      <c r="K117" s="181">
        <f>SUM(K118:K128)</f>
        <v>-8005.6</v>
      </c>
    </row>
    <row r="118" spans="1:11" ht="110.25">
      <c r="A118" s="88"/>
      <c r="B118" s="144" t="s">
        <v>485</v>
      </c>
      <c r="C118" s="83" t="s">
        <v>486</v>
      </c>
      <c r="D118" s="91">
        <v>2470</v>
      </c>
      <c r="E118" s="91">
        <v>0</v>
      </c>
      <c r="F118" s="91">
        <v>0</v>
      </c>
      <c r="G118" s="358" t="s">
        <v>455</v>
      </c>
      <c r="H118" s="346" t="s">
        <v>456</v>
      </c>
      <c r="I118" s="359">
        <v>-2723</v>
      </c>
      <c r="J118" s="347">
        <v>0</v>
      </c>
      <c r="K118" s="347">
        <v>0</v>
      </c>
    </row>
    <row r="119" spans="1:11" ht="126">
      <c r="A119" s="88"/>
      <c r="B119" s="144" t="s">
        <v>665</v>
      </c>
      <c r="C119" s="83" t="s">
        <v>487</v>
      </c>
      <c r="D119" s="91">
        <v>253</v>
      </c>
      <c r="E119" s="91">
        <v>0</v>
      </c>
      <c r="F119" s="91">
        <v>0</v>
      </c>
      <c r="G119" s="358"/>
      <c r="H119" s="346"/>
      <c r="I119" s="359"/>
      <c r="J119" s="347"/>
      <c r="K119" s="347"/>
    </row>
    <row r="120" spans="1:11" s="55" customFormat="1" ht="78.75">
      <c r="A120" s="88"/>
      <c r="B120" s="143" t="s">
        <v>488</v>
      </c>
      <c r="C120" s="83" t="s">
        <v>489</v>
      </c>
      <c r="D120" s="84">
        <v>38.8</v>
      </c>
      <c r="E120" s="91">
        <v>0</v>
      </c>
      <c r="F120" s="91">
        <v>0</v>
      </c>
      <c r="G120" s="144" t="s">
        <v>455</v>
      </c>
      <c r="H120" s="83" t="s">
        <v>469</v>
      </c>
      <c r="I120" s="91">
        <v>-38.8</v>
      </c>
      <c r="J120" s="84">
        <v>0</v>
      </c>
      <c r="K120" s="84">
        <v>0</v>
      </c>
    </row>
    <row r="121" spans="1:11" ht="78.75">
      <c r="A121" s="88"/>
      <c r="B121" s="143" t="s">
        <v>666</v>
      </c>
      <c r="C121" s="83" t="s">
        <v>462</v>
      </c>
      <c r="D121" s="84">
        <v>78050</v>
      </c>
      <c r="E121" s="91">
        <v>0</v>
      </c>
      <c r="F121" s="91">
        <v>0</v>
      </c>
      <c r="G121" s="143" t="s">
        <v>490</v>
      </c>
      <c r="H121" s="83" t="s">
        <v>460</v>
      </c>
      <c r="I121" s="84">
        <v>-78050</v>
      </c>
      <c r="J121" s="84">
        <v>0</v>
      </c>
      <c r="K121" s="84">
        <v>0</v>
      </c>
    </row>
    <row r="122" spans="1:11" ht="63">
      <c r="A122" s="86"/>
      <c r="B122" s="143" t="s">
        <v>667</v>
      </c>
      <c r="C122" s="83" t="s">
        <v>491</v>
      </c>
      <c r="D122" s="84">
        <v>8005.6</v>
      </c>
      <c r="E122" s="84">
        <v>8005.6</v>
      </c>
      <c r="F122" s="84">
        <v>8005.6</v>
      </c>
      <c r="G122" s="143" t="s">
        <v>667</v>
      </c>
      <c r="H122" s="83" t="s">
        <v>491</v>
      </c>
      <c r="I122" s="84">
        <v>-8005.6</v>
      </c>
      <c r="J122" s="84">
        <v>-8005.6</v>
      </c>
      <c r="K122" s="84">
        <v>-8005.6</v>
      </c>
    </row>
    <row r="123" spans="1:11" s="55" customFormat="1" ht="31.5" customHeight="1">
      <c r="A123" s="247"/>
      <c r="B123" s="32" t="s">
        <v>644</v>
      </c>
      <c r="C123" s="119" t="s">
        <v>645</v>
      </c>
      <c r="D123" s="84">
        <v>104.2</v>
      </c>
      <c r="E123" s="84">
        <v>0</v>
      </c>
      <c r="F123" s="84">
        <v>0</v>
      </c>
      <c r="G123" s="316" t="s">
        <v>646</v>
      </c>
      <c r="H123" s="360" t="s">
        <v>647</v>
      </c>
      <c r="I123" s="348">
        <v>-208.4</v>
      </c>
      <c r="J123" s="348">
        <v>0</v>
      </c>
      <c r="K123" s="348">
        <v>0</v>
      </c>
    </row>
    <row r="124" spans="1:11" ht="63">
      <c r="A124" s="247"/>
      <c r="B124" s="32" t="s">
        <v>648</v>
      </c>
      <c r="C124" s="119" t="s">
        <v>649</v>
      </c>
      <c r="D124" s="84">
        <v>104.2</v>
      </c>
      <c r="E124" s="84">
        <v>0</v>
      </c>
      <c r="F124" s="84">
        <v>0</v>
      </c>
      <c r="G124" s="317"/>
      <c r="H124" s="361"/>
      <c r="I124" s="349"/>
      <c r="J124" s="349"/>
      <c r="K124" s="349"/>
    </row>
    <row r="125" spans="1:11" s="55" customFormat="1" ht="15.75">
      <c r="A125" s="367"/>
      <c r="B125" s="310" t="s">
        <v>477</v>
      </c>
      <c r="C125" s="360" t="s">
        <v>478</v>
      </c>
      <c r="D125" s="348">
        <v>13990.8</v>
      </c>
      <c r="E125" s="354">
        <v>0</v>
      </c>
      <c r="F125" s="354">
        <v>0</v>
      </c>
      <c r="G125" s="85" t="s">
        <v>57</v>
      </c>
      <c r="H125" s="119" t="s">
        <v>650</v>
      </c>
      <c r="I125" s="91">
        <v>-1302</v>
      </c>
      <c r="J125" s="84">
        <v>0</v>
      </c>
      <c r="K125" s="84">
        <v>0</v>
      </c>
    </row>
    <row r="126" spans="1:11" ht="15.75">
      <c r="A126" s="368"/>
      <c r="B126" s="335"/>
      <c r="C126" s="370"/>
      <c r="D126" s="371"/>
      <c r="E126" s="372"/>
      <c r="F126" s="372"/>
      <c r="G126" s="85" t="s">
        <v>616</v>
      </c>
      <c r="H126" s="119" t="s">
        <v>651</v>
      </c>
      <c r="I126" s="91">
        <v>-8170.3</v>
      </c>
      <c r="J126" s="84">
        <v>0</v>
      </c>
      <c r="K126" s="84">
        <v>0</v>
      </c>
    </row>
    <row r="127" spans="1:11" ht="15.75">
      <c r="A127" s="369"/>
      <c r="B127" s="311"/>
      <c r="C127" s="361"/>
      <c r="D127" s="349"/>
      <c r="E127" s="355"/>
      <c r="F127" s="355"/>
      <c r="G127" s="85" t="s">
        <v>616</v>
      </c>
      <c r="H127" s="119" t="s">
        <v>652</v>
      </c>
      <c r="I127" s="91">
        <v>-4518.5</v>
      </c>
      <c r="J127" s="84">
        <v>0</v>
      </c>
      <c r="K127" s="84">
        <v>0</v>
      </c>
    </row>
    <row r="128" spans="1:11" ht="189">
      <c r="A128" s="86"/>
      <c r="B128" s="85" t="s">
        <v>653</v>
      </c>
      <c r="C128" s="119" t="s">
        <v>654</v>
      </c>
      <c r="D128" s="91">
        <v>8255.9</v>
      </c>
      <c r="E128" s="84">
        <v>0</v>
      </c>
      <c r="F128" s="84">
        <v>0</v>
      </c>
      <c r="G128" s="143" t="s">
        <v>655</v>
      </c>
      <c r="H128" s="119" t="s">
        <v>656</v>
      </c>
      <c r="I128" s="91">
        <v>-8255.9</v>
      </c>
      <c r="J128" s="84">
        <v>0</v>
      </c>
      <c r="K128" s="84">
        <v>0</v>
      </c>
    </row>
    <row r="129" spans="1:11" ht="31.5">
      <c r="A129" s="56">
        <v>28</v>
      </c>
      <c r="B129" s="182" t="s">
        <v>309</v>
      </c>
      <c r="C129" s="181"/>
      <c r="D129" s="181">
        <f>SUM(D130)</f>
        <v>1245.3</v>
      </c>
      <c r="E129" s="181">
        <f>SUM(E130)</f>
        <v>0</v>
      </c>
      <c r="F129" s="181">
        <f>SUM(F130)</f>
        <v>0</v>
      </c>
      <c r="G129" s="183" t="s">
        <v>309</v>
      </c>
      <c r="H129" s="181"/>
      <c r="I129" s="181">
        <f>SUM(I130:I131)</f>
        <v>-1245.3</v>
      </c>
      <c r="J129" s="181">
        <f>SUM(J130:J131)</f>
        <v>0</v>
      </c>
      <c r="K129" s="181">
        <f>SUM(K130:K131)</f>
        <v>0</v>
      </c>
    </row>
    <row r="130" spans="1:11" ht="78.75">
      <c r="A130" s="88"/>
      <c r="B130" s="125" t="s">
        <v>331</v>
      </c>
      <c r="C130" s="114" t="s">
        <v>332</v>
      </c>
      <c r="D130" s="91">
        <v>1245.3</v>
      </c>
      <c r="E130" s="84">
        <v>0</v>
      </c>
      <c r="F130" s="84">
        <v>0</v>
      </c>
      <c r="G130" s="356" t="s">
        <v>335</v>
      </c>
      <c r="H130" s="114" t="s">
        <v>333</v>
      </c>
      <c r="I130" s="91">
        <v>-300</v>
      </c>
      <c r="J130" s="84">
        <v>0</v>
      </c>
      <c r="K130" s="84">
        <v>0</v>
      </c>
    </row>
    <row r="131" spans="1:11" ht="15.75">
      <c r="A131" s="88"/>
      <c r="B131" s="125"/>
      <c r="C131" s="114"/>
      <c r="D131" s="124"/>
      <c r="E131" s="86"/>
      <c r="F131" s="86"/>
      <c r="G131" s="356"/>
      <c r="H131" s="114" t="s">
        <v>334</v>
      </c>
      <c r="I131" s="91">
        <v>-945.3</v>
      </c>
      <c r="J131" s="84">
        <v>0</v>
      </c>
      <c r="K131" s="84">
        <v>0</v>
      </c>
    </row>
    <row r="132" spans="1:11" ht="31.5" customHeight="1">
      <c r="A132" s="56">
        <v>29</v>
      </c>
      <c r="B132" s="182" t="s">
        <v>92</v>
      </c>
      <c r="C132" s="181"/>
      <c r="D132" s="181">
        <f>D133</f>
        <v>1800</v>
      </c>
      <c r="E132" s="181">
        <f>E133</f>
        <v>0</v>
      </c>
      <c r="F132" s="181">
        <f>F133</f>
        <v>0</v>
      </c>
      <c r="G132" s="183" t="s">
        <v>79</v>
      </c>
      <c r="H132" s="181"/>
      <c r="I132" s="181">
        <f>SUM(I133:I133)</f>
        <v>-1800</v>
      </c>
      <c r="J132" s="181">
        <f>J133</f>
        <v>0</v>
      </c>
      <c r="K132" s="181">
        <f>K133</f>
        <v>0</v>
      </c>
    </row>
    <row r="133" spans="1:11" ht="63">
      <c r="A133" s="88"/>
      <c r="B133" s="36" t="s">
        <v>96</v>
      </c>
      <c r="C133" s="33" t="s">
        <v>97</v>
      </c>
      <c r="D133" s="242">
        <v>1800</v>
      </c>
      <c r="E133" s="242">
        <v>0</v>
      </c>
      <c r="F133" s="242">
        <v>0</v>
      </c>
      <c r="G133" s="80" t="s">
        <v>240</v>
      </c>
      <c r="H133" s="33" t="s">
        <v>98</v>
      </c>
      <c r="I133" s="242">
        <v>-1800</v>
      </c>
      <c r="J133" s="242">
        <v>0</v>
      </c>
      <c r="K133" s="242">
        <v>0</v>
      </c>
    </row>
    <row r="134" spans="1:11" s="35" customFormat="1" ht="31.5">
      <c r="A134" s="34">
        <v>30</v>
      </c>
      <c r="B134" s="193" t="s">
        <v>828</v>
      </c>
      <c r="C134" s="275"/>
      <c r="D134" s="65">
        <f>SUM(D135)</f>
        <v>50</v>
      </c>
      <c r="E134" s="65">
        <f>SUM(E135)</f>
        <v>0</v>
      </c>
      <c r="F134" s="65">
        <f>SUM(F135)</f>
        <v>0</v>
      </c>
      <c r="G134" s="193" t="s">
        <v>828</v>
      </c>
      <c r="H134" s="94"/>
      <c r="I134" s="65">
        <f>SUM(I135)</f>
        <v>-50</v>
      </c>
      <c r="J134" s="65">
        <f>SUM(J135)</f>
        <v>0</v>
      </c>
      <c r="K134" s="65">
        <f>SUM(K135)</f>
        <v>0</v>
      </c>
    </row>
    <row r="135" spans="1:11" s="35" customFormat="1" ht="71.25" customHeight="1">
      <c r="A135" s="34"/>
      <c r="B135" s="32" t="s">
        <v>826</v>
      </c>
      <c r="C135" s="33" t="s">
        <v>827</v>
      </c>
      <c r="D135" s="242">
        <v>50</v>
      </c>
      <c r="E135" s="242">
        <v>0</v>
      </c>
      <c r="F135" s="242">
        <v>0</v>
      </c>
      <c r="G135" s="36" t="s">
        <v>158</v>
      </c>
      <c r="H135" s="33" t="s">
        <v>814</v>
      </c>
      <c r="I135" s="242">
        <v>-50</v>
      </c>
      <c r="J135" s="242">
        <v>0</v>
      </c>
      <c r="K135" s="242">
        <v>0</v>
      </c>
    </row>
    <row r="136" spans="1:11" ht="15.75">
      <c r="A136" s="191"/>
      <c r="B136" s="190"/>
      <c r="C136" s="191"/>
      <c r="D136" s="192"/>
      <c r="E136" s="192"/>
      <c r="F136" s="192"/>
      <c r="G136" s="190"/>
      <c r="H136" s="191"/>
      <c r="I136" s="192"/>
      <c r="J136" s="192"/>
      <c r="K136" s="192"/>
    </row>
    <row r="141" spans="4:6" ht="15.75">
      <c r="D141" s="268"/>
      <c r="E141" s="268"/>
      <c r="F141" s="268"/>
    </row>
  </sheetData>
  <sheetProtection/>
  <autoFilter ref="A7:K135"/>
  <mergeCells count="46">
    <mergeCell ref="E57:E60"/>
    <mergeCell ref="F57:F60"/>
    <mergeCell ref="A113:A115"/>
    <mergeCell ref="B113:B115"/>
    <mergeCell ref="A57:A60"/>
    <mergeCell ref="B57:B60"/>
    <mergeCell ref="C57:C60"/>
    <mergeCell ref="D57:D60"/>
    <mergeCell ref="K123:K124"/>
    <mergeCell ref="K118:K119"/>
    <mergeCell ref="A125:A127"/>
    <mergeCell ref="B125:B127"/>
    <mergeCell ref="C125:C127"/>
    <mergeCell ref="D125:D127"/>
    <mergeCell ref="E125:E127"/>
    <mergeCell ref="F125:F127"/>
    <mergeCell ref="J118:J119"/>
    <mergeCell ref="J123:J124"/>
    <mergeCell ref="I4:K4"/>
    <mergeCell ref="A1:K1"/>
    <mergeCell ref="B3:F3"/>
    <mergeCell ref="G3:K3"/>
    <mergeCell ref="A3:A5"/>
    <mergeCell ref="B4:B5"/>
    <mergeCell ref="C4:C5"/>
    <mergeCell ref="D4:F4"/>
    <mergeCell ref="G4:G5"/>
    <mergeCell ref="H4:H5"/>
    <mergeCell ref="G130:G131"/>
    <mergeCell ref="B102:B104"/>
    <mergeCell ref="G118:G119"/>
    <mergeCell ref="H118:H119"/>
    <mergeCell ref="I118:I119"/>
    <mergeCell ref="G123:G124"/>
    <mergeCell ref="H123:H124"/>
    <mergeCell ref="I123:I124"/>
    <mergeCell ref="G51:G52"/>
    <mergeCell ref="H51:H52"/>
    <mergeCell ref="I51:I52"/>
    <mergeCell ref="J51:J52"/>
    <mergeCell ref="K51:K52"/>
    <mergeCell ref="G95:G96"/>
    <mergeCell ref="H95:H96"/>
    <mergeCell ref="I95:I96"/>
    <mergeCell ref="J95:J96"/>
    <mergeCell ref="K95:K96"/>
  </mergeCells>
  <printOptions/>
  <pageMargins left="0.7874015748031497" right="0.3937007874015748" top="0.7874015748031497" bottom="0.7874015748031497" header="0.2362204724409449" footer="0.15748031496062992"/>
  <pageSetup fitToHeight="0" fitToWidth="1" horizontalDpi="600" verticalDpi="600" orientation="landscape" paperSize="9" scale="48"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Рыженкова Елена Николаевна</cp:lastModifiedBy>
  <cp:lastPrinted>2021-06-07T14:04:39Z</cp:lastPrinted>
  <dcterms:created xsi:type="dcterms:W3CDTF">2002-03-11T10:22:12Z</dcterms:created>
  <dcterms:modified xsi:type="dcterms:W3CDTF">2021-06-07T14:05:04Z</dcterms:modified>
  <cp:category/>
  <cp:version/>
  <cp:contentType/>
  <cp:contentStatus/>
</cp:coreProperties>
</file>