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720" windowHeight="13350"/>
  </bookViews>
  <sheets>
    <sheet name="Лист3" sheetId="1" r:id="rId1"/>
  </sheets>
  <definedNames>
    <definedName name="_xlnm._FilterDatabase" localSheetId="0" hidden="1">Лист3!$A$3:$L$47</definedName>
  </definedNames>
  <calcPr calcId="145621"/>
</workbook>
</file>

<file path=xl/calcChain.xml><?xml version="1.0" encoding="utf-8"?>
<calcChain xmlns="http://schemas.openxmlformats.org/spreadsheetml/2006/main">
  <c r="D30" i="1" l="1"/>
  <c r="E30" i="1"/>
  <c r="F47" i="1" l="1"/>
  <c r="G47" i="1"/>
  <c r="H47" i="1"/>
  <c r="I47" i="1"/>
  <c r="J47" i="1"/>
  <c r="K47" i="1"/>
  <c r="L47" i="1"/>
  <c r="E46" i="1"/>
  <c r="F46" i="1"/>
  <c r="G46" i="1"/>
  <c r="H46" i="1"/>
  <c r="I46" i="1"/>
  <c r="J46" i="1"/>
  <c r="K46" i="1"/>
  <c r="L46" i="1"/>
  <c r="D46" i="1"/>
  <c r="E45" i="1"/>
  <c r="F45" i="1"/>
  <c r="G45" i="1"/>
  <c r="H45" i="1"/>
  <c r="I45" i="1"/>
  <c r="J45" i="1"/>
  <c r="K45" i="1"/>
  <c r="L45" i="1"/>
  <c r="D45" i="1"/>
  <c r="E42" i="1"/>
  <c r="F42" i="1"/>
  <c r="G42" i="1"/>
  <c r="H42" i="1"/>
  <c r="I42" i="1"/>
  <c r="J42" i="1"/>
  <c r="K42" i="1"/>
  <c r="L42" i="1"/>
  <c r="D42" i="1"/>
  <c r="E40" i="1"/>
  <c r="F40" i="1"/>
  <c r="G40" i="1"/>
  <c r="H40" i="1"/>
  <c r="I40" i="1"/>
  <c r="J40" i="1"/>
  <c r="K40" i="1"/>
  <c r="L40" i="1"/>
  <c r="D40" i="1"/>
  <c r="E39" i="1"/>
  <c r="F39" i="1"/>
  <c r="G39" i="1"/>
  <c r="H39" i="1"/>
  <c r="I39" i="1"/>
  <c r="J39" i="1"/>
  <c r="K39" i="1"/>
  <c r="L39" i="1"/>
  <c r="D39" i="1"/>
  <c r="E37" i="1"/>
  <c r="F37" i="1"/>
  <c r="G37" i="1"/>
  <c r="H37" i="1"/>
  <c r="I37" i="1"/>
  <c r="J37" i="1"/>
  <c r="K37" i="1"/>
  <c r="L37" i="1"/>
  <c r="D37" i="1"/>
  <c r="E36" i="1"/>
  <c r="F36" i="1"/>
  <c r="G36" i="1"/>
  <c r="H36" i="1"/>
  <c r="I36" i="1"/>
  <c r="J36" i="1"/>
  <c r="K36" i="1"/>
  <c r="L36" i="1"/>
  <c r="D36" i="1"/>
  <c r="F34" i="1"/>
  <c r="G34" i="1"/>
  <c r="H34" i="1"/>
  <c r="I34" i="1"/>
  <c r="J34" i="1"/>
  <c r="K34" i="1"/>
  <c r="L34" i="1"/>
  <c r="L33" i="1"/>
  <c r="K33" i="1"/>
  <c r="J33" i="1"/>
  <c r="I33" i="1"/>
  <c r="H33" i="1"/>
  <c r="G33" i="1"/>
  <c r="F33" i="1"/>
  <c r="E33" i="1"/>
  <c r="D33" i="1"/>
  <c r="L31" i="1"/>
  <c r="K31" i="1"/>
  <c r="J31" i="1"/>
  <c r="I31" i="1"/>
  <c r="H31" i="1"/>
  <c r="G31" i="1"/>
  <c r="F31" i="1"/>
  <c r="E31" i="1"/>
  <c r="E34" i="1" s="1"/>
  <c r="E47" i="1" s="1"/>
  <c r="D31" i="1"/>
  <c r="D34" i="1" s="1"/>
  <c r="D47" i="1" s="1"/>
  <c r="E29" i="1"/>
  <c r="F29" i="1"/>
  <c r="G29" i="1"/>
  <c r="H29" i="1"/>
  <c r="I29" i="1"/>
  <c r="J29" i="1"/>
  <c r="K29" i="1"/>
  <c r="L29" i="1"/>
  <c r="D29" i="1"/>
  <c r="E26" i="1"/>
  <c r="F26" i="1"/>
  <c r="G26" i="1"/>
  <c r="H26" i="1"/>
  <c r="I26" i="1"/>
  <c r="J26" i="1"/>
  <c r="K26" i="1"/>
  <c r="L26" i="1"/>
  <c r="D26" i="1"/>
  <c r="E25" i="1"/>
  <c r="F25" i="1"/>
  <c r="G25" i="1"/>
  <c r="H25" i="1"/>
  <c r="I25" i="1"/>
  <c r="J25" i="1"/>
  <c r="K25" i="1"/>
  <c r="L25" i="1"/>
  <c r="D25" i="1"/>
  <c r="L28" i="1"/>
  <c r="K28" i="1"/>
  <c r="J28" i="1"/>
  <c r="I28" i="1"/>
  <c r="H28" i="1"/>
  <c r="G28" i="1"/>
  <c r="F28" i="1"/>
  <c r="E28" i="1"/>
  <c r="D28" i="1"/>
  <c r="L23" i="1"/>
  <c r="K23" i="1"/>
  <c r="J23" i="1"/>
  <c r="I23" i="1"/>
  <c r="H23" i="1"/>
  <c r="G23" i="1"/>
  <c r="F23" i="1"/>
  <c r="E23" i="1"/>
  <c r="D23" i="1"/>
  <c r="L20" i="1"/>
  <c r="K20" i="1"/>
  <c r="J20" i="1"/>
  <c r="I20" i="1"/>
  <c r="H20" i="1"/>
  <c r="G20" i="1"/>
  <c r="F20" i="1"/>
  <c r="E20" i="1"/>
  <c r="D20" i="1"/>
  <c r="L17" i="1"/>
  <c r="K17" i="1"/>
  <c r="J17" i="1"/>
  <c r="I17" i="1"/>
  <c r="H17" i="1"/>
  <c r="G17" i="1"/>
  <c r="F17" i="1"/>
  <c r="E17" i="1"/>
  <c r="D17" i="1"/>
  <c r="L14" i="1"/>
  <c r="K14" i="1"/>
  <c r="J14" i="1"/>
  <c r="I14" i="1"/>
  <c r="H14" i="1"/>
  <c r="G14" i="1"/>
  <c r="F14" i="1"/>
  <c r="E14" i="1"/>
  <c r="D14" i="1"/>
  <c r="E12" i="1"/>
  <c r="F12" i="1"/>
  <c r="G12" i="1"/>
  <c r="H12" i="1"/>
  <c r="I12" i="1"/>
  <c r="J12" i="1"/>
  <c r="K12" i="1"/>
  <c r="L12" i="1"/>
  <c r="D12" i="1"/>
  <c r="L9" i="1"/>
  <c r="K9" i="1"/>
  <c r="J9" i="1"/>
  <c r="I9" i="1"/>
  <c r="H9" i="1"/>
  <c r="G9" i="1"/>
  <c r="F9" i="1"/>
  <c r="E9" i="1"/>
  <c r="D9" i="1"/>
  <c r="L7" i="1"/>
  <c r="K7" i="1"/>
  <c r="J7" i="1"/>
  <c r="I7" i="1"/>
  <c r="H7" i="1"/>
  <c r="G7" i="1"/>
  <c r="F7" i="1"/>
  <c r="E7" i="1"/>
  <c r="D7" i="1"/>
  <c r="E5" i="1"/>
  <c r="F5" i="1"/>
  <c r="G5" i="1"/>
  <c r="H5" i="1"/>
  <c r="I5" i="1"/>
  <c r="J5" i="1"/>
  <c r="K5" i="1"/>
  <c r="L5" i="1"/>
  <c r="D5" i="1"/>
</calcChain>
</file>

<file path=xl/sharedStrings.xml><?xml version="1.0" encoding="utf-8"?>
<sst xmlns="http://schemas.openxmlformats.org/spreadsheetml/2006/main" count="77" uniqueCount="55">
  <si>
    <t>ГРБС</t>
  </si>
  <si>
    <t>Наименование государственной программы</t>
  </si>
  <si>
    <t>Наименование подпрограммы</t>
  </si>
  <si>
    <t>План 2020</t>
  </si>
  <si>
    <t xml:space="preserve"> Плюс/Минус 
2020</t>
  </si>
  <si>
    <t xml:space="preserve"> План 2020
(после поправок)</t>
  </si>
  <si>
    <t>План 2021</t>
  </si>
  <si>
    <t xml:space="preserve"> Плюс/Минус 
2021</t>
  </si>
  <si>
    <t xml:space="preserve"> План 2021
(после поправок)</t>
  </si>
  <si>
    <t>План 2022</t>
  </si>
  <si>
    <t xml:space="preserve"> Плюс/Минус 
2022</t>
  </si>
  <si>
    <t xml:space="preserve"> План 2022
(после поправок)</t>
  </si>
  <si>
    <t xml:space="preserve">Комитет по строительству </t>
  </si>
  <si>
    <t>ГП ЛО "Безопасность Ленинградской области"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</si>
  <si>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</t>
  </si>
  <si>
    <t>Итог по программе</t>
  </si>
  <si>
    <t>ГП ЛО "Комплексное развитие сельских территорий Ленинградской области"</t>
  </si>
  <si>
    <t>Современный облик сельских территорий Ленинградской области</t>
  </si>
  <si>
    <t>ГП ЛО "Развитие здравоохранения в Ленинградской области"</t>
  </si>
  <si>
    <t>Организация территориальной модели здравоохранения Ленинградской области</t>
  </si>
  <si>
    <t>ГП ЛО "Развитие культуры и туризма в Ленинградской области"</t>
  </si>
  <si>
    <t>Обеспечение условий реализации государственной программы</t>
  </si>
  <si>
    <t>Профессиональное искусство, народное творчество и культурно-досуговая деятельности</t>
  </si>
  <si>
    <t>ГП ЛО "Развитие физической культуры и спорта в Ленинградской области"</t>
  </si>
  <si>
    <t>Развитие спортивной инфраструктуры Ленинградской области</t>
  </si>
  <si>
    <t>ГП ЛО "Современное образование Ленинградской области"</t>
  </si>
  <si>
    <t>Развитие дошкольного образования детей Ленинградской области</t>
  </si>
  <si>
    <t>Развитие начального общего, основного общего и среднего образования детей Ленинградской области</t>
  </si>
  <si>
    <t>ГП ЛО "Устойчивое общественное развитие в Ленинградской области"</t>
  </si>
  <si>
    <t>Молодежь Ленинградской области</t>
  </si>
  <si>
    <t>Развитие международных и межрегиональных связей Ленинградской области</t>
  </si>
  <si>
    <t>ГП ЛО "Формирование городской среды и обеспечение качественным жильем граждан на территории Ленинградской области"</t>
  </si>
  <si>
    <t>Развитие инженерной, транспортной и социальной инфраструктуры в районах массовой жилой застройки</t>
  </si>
  <si>
    <t>Содействие в обеспечении жильем граждан Ленинградской области</t>
  </si>
  <si>
    <t>Непрограммные расходы</t>
  </si>
  <si>
    <t>Комитет по строительству  Итог</t>
  </si>
  <si>
    <t xml:space="preserve">Комитет по дорожному хозяйству </t>
  </si>
  <si>
    <t>ГП ЛО "Развитие транспортной системы Ленинградской области"</t>
  </si>
  <si>
    <t>Развитие сети автомобильных дорог общего пользования</t>
  </si>
  <si>
    <t>Комитет по дорожному хозяйству  Итог</t>
  </si>
  <si>
    <t>Комитет по ЖКХ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</si>
  <si>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</si>
  <si>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Водоснабжение и водоотведение Ленинградской области</t>
  </si>
  <si>
    <t>Комитет по ЖКХ Итог</t>
  </si>
  <si>
    <t>Комитет по физкультуре и спорту</t>
  </si>
  <si>
    <t>Комитет по физкультуре и спорту Итог</t>
  </si>
  <si>
    <t>КУГИ</t>
  </si>
  <si>
    <t>КУГИ Итог</t>
  </si>
  <si>
    <t>Комитет по ТЭК</t>
  </si>
  <si>
    <t>Газификация Ленинградской области</t>
  </si>
  <si>
    <t>Энергетика Ленинградской области</t>
  </si>
  <si>
    <t>Комитет по ТЭК Итог</t>
  </si>
  <si>
    <t>Общий итог</t>
  </si>
  <si>
    <t>Итог по непрограммным расходам</t>
  </si>
  <si>
    <t>Приложение 5 к Пояснительной записке. 
Адресная инвестиционная программа Ленинградской области на 2020 год и на плановый период 2021 и 2022 по главным распорядителям бюджетных средств (ГРБС) и государственным программам (подпрограммам)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</si>
</sst>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(* #,##0.00_);_(* \(#,##0.00\);_(* &quot;-&quot;??_);_(@_)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0">
    <cellStyle name="Обычный" xfId="0" builtinId="0"/>
    <cellStyle name="Обычный 10" xfId="1"/>
    <cellStyle name="Обычный 2" xfId="2"/>
    <cellStyle name="Обычный 2 2" xfId="3"/>
    <cellStyle name="Обычный 2 2 2" xfId="4"/>
    <cellStyle name="Обычный 2_АИП 2015 год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  <cellStyle name="Финансовый 3" xfId="18"/>
    <cellStyle name="Финансовый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A49" sqref="A49"/>
    </sheetView>
  </sheetViews>
  <sheetFormatPr defaultRowHeight="12.75" x14ac:dyDescent="0.2"/>
  <cols>
    <col min="1" max="1" width="13.140625" style="2" customWidth="1"/>
    <col min="2" max="2" width="20.28515625" style="2" customWidth="1"/>
    <col min="3" max="3" width="26.85546875" style="1" customWidth="1"/>
    <col min="4" max="12" width="12" style="1" customWidth="1"/>
    <col min="13" max="16384" width="9.140625" style="1"/>
  </cols>
  <sheetData>
    <row r="1" spans="1:12" ht="60.75" customHeight="1" x14ac:dyDescent="0.2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ht="38.25" x14ac:dyDescent="0.2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14.75" x14ac:dyDescent="0.2">
      <c r="A4" s="29" t="s">
        <v>12</v>
      </c>
      <c r="B4" s="5" t="s">
        <v>13</v>
      </c>
      <c r="C4" s="6" t="s">
        <v>14</v>
      </c>
      <c r="D4" s="7">
        <v>281120</v>
      </c>
      <c r="E4" s="8">
        <v>2037</v>
      </c>
      <c r="F4" s="8">
        <v>283157</v>
      </c>
      <c r="G4" s="8">
        <v>11600</v>
      </c>
      <c r="H4" s="8">
        <v>-11600</v>
      </c>
      <c r="I4" s="8">
        <v>0</v>
      </c>
      <c r="J4" s="8">
        <v>95000</v>
      </c>
      <c r="K4" s="8">
        <v>-95000</v>
      </c>
      <c r="L4" s="9">
        <v>0</v>
      </c>
    </row>
    <row r="5" spans="1:12" x14ac:dyDescent="0.2">
      <c r="A5" s="29"/>
      <c r="B5" s="28" t="s">
        <v>15</v>
      </c>
      <c r="C5" s="28"/>
      <c r="D5" s="10">
        <f>D4</f>
        <v>281120</v>
      </c>
      <c r="E5" s="10">
        <f t="shared" ref="E5:L5" si="0">E4</f>
        <v>2037</v>
      </c>
      <c r="F5" s="10">
        <f t="shared" si="0"/>
        <v>283157</v>
      </c>
      <c r="G5" s="10">
        <f t="shared" si="0"/>
        <v>11600</v>
      </c>
      <c r="H5" s="10">
        <f t="shared" si="0"/>
        <v>-11600</v>
      </c>
      <c r="I5" s="10">
        <f t="shared" si="0"/>
        <v>0</v>
      </c>
      <c r="J5" s="10">
        <f t="shared" si="0"/>
        <v>95000</v>
      </c>
      <c r="K5" s="10">
        <f t="shared" si="0"/>
        <v>-95000</v>
      </c>
      <c r="L5" s="10">
        <f t="shared" si="0"/>
        <v>0</v>
      </c>
    </row>
    <row r="6" spans="1:12" ht="63.75" x14ac:dyDescent="0.2">
      <c r="A6" s="29"/>
      <c r="B6" s="5" t="s">
        <v>16</v>
      </c>
      <c r="C6" s="11" t="s">
        <v>17</v>
      </c>
      <c r="D6" s="7">
        <v>925244.08000000007</v>
      </c>
      <c r="E6" s="8">
        <v>97269.09</v>
      </c>
      <c r="F6" s="8">
        <v>1022513.17</v>
      </c>
      <c r="G6" s="8">
        <v>1271240.8100000003</v>
      </c>
      <c r="H6" s="8">
        <v>41291.040000000001</v>
      </c>
      <c r="I6" s="8">
        <v>1312531.8500000003</v>
      </c>
      <c r="J6" s="8">
        <v>125674.5</v>
      </c>
      <c r="K6" s="8">
        <v>-64450</v>
      </c>
      <c r="L6" s="9">
        <v>61224.5</v>
      </c>
    </row>
    <row r="7" spans="1:12" x14ac:dyDescent="0.2">
      <c r="A7" s="29"/>
      <c r="B7" s="28" t="s">
        <v>15</v>
      </c>
      <c r="C7" s="28"/>
      <c r="D7" s="10">
        <f>D6</f>
        <v>925244.08000000007</v>
      </c>
      <c r="E7" s="10">
        <f t="shared" ref="E7" si="1">E6</f>
        <v>97269.09</v>
      </c>
      <c r="F7" s="10">
        <f t="shared" ref="F7" si="2">F6</f>
        <v>1022513.17</v>
      </c>
      <c r="G7" s="10">
        <f t="shared" ref="G7" si="3">G6</f>
        <v>1271240.8100000003</v>
      </c>
      <c r="H7" s="10">
        <f t="shared" ref="H7" si="4">H6</f>
        <v>41291.040000000001</v>
      </c>
      <c r="I7" s="10">
        <f t="shared" ref="I7" si="5">I6</f>
        <v>1312531.8500000003</v>
      </c>
      <c r="J7" s="10">
        <f t="shared" ref="J7" si="6">J6</f>
        <v>125674.5</v>
      </c>
      <c r="K7" s="10">
        <f t="shared" ref="K7" si="7">K6</f>
        <v>-64450</v>
      </c>
      <c r="L7" s="10">
        <f t="shared" ref="L7" si="8">L6</f>
        <v>61224.5</v>
      </c>
    </row>
    <row r="8" spans="1:12" ht="51" x14ac:dyDescent="0.2">
      <c r="A8" s="29"/>
      <c r="B8" s="5" t="s">
        <v>18</v>
      </c>
      <c r="C8" s="11" t="s">
        <v>19</v>
      </c>
      <c r="D8" s="7">
        <v>850945</v>
      </c>
      <c r="E8" s="8">
        <v>3930</v>
      </c>
      <c r="F8" s="8">
        <v>854875</v>
      </c>
      <c r="G8" s="8">
        <v>908000</v>
      </c>
      <c r="H8" s="8">
        <v>0</v>
      </c>
      <c r="I8" s="8">
        <v>908000</v>
      </c>
      <c r="J8" s="8">
        <v>632528</v>
      </c>
      <c r="K8" s="8">
        <v>0</v>
      </c>
      <c r="L8" s="9">
        <v>632528</v>
      </c>
    </row>
    <row r="9" spans="1:12" x14ac:dyDescent="0.2">
      <c r="A9" s="29"/>
      <c r="B9" s="28" t="s">
        <v>15</v>
      </c>
      <c r="C9" s="28"/>
      <c r="D9" s="10">
        <f>D8</f>
        <v>850945</v>
      </c>
      <c r="E9" s="10">
        <f t="shared" ref="E9" si="9">E8</f>
        <v>3930</v>
      </c>
      <c r="F9" s="10">
        <f t="shared" ref="F9" si="10">F8</f>
        <v>854875</v>
      </c>
      <c r="G9" s="10">
        <f t="shared" ref="G9" si="11">G8</f>
        <v>908000</v>
      </c>
      <c r="H9" s="10">
        <f t="shared" ref="H9" si="12">H8</f>
        <v>0</v>
      </c>
      <c r="I9" s="10">
        <f t="shared" ref="I9" si="13">I8</f>
        <v>908000</v>
      </c>
      <c r="J9" s="10">
        <f t="shared" ref="J9" si="14">J8</f>
        <v>632528</v>
      </c>
      <c r="K9" s="10">
        <f t="shared" ref="K9" si="15">K8</f>
        <v>0</v>
      </c>
      <c r="L9" s="10">
        <f t="shared" ref="L9" si="16">L8</f>
        <v>632528</v>
      </c>
    </row>
    <row r="10" spans="1:12" ht="38.25" x14ac:dyDescent="0.2">
      <c r="A10" s="29"/>
      <c r="B10" s="29" t="s">
        <v>20</v>
      </c>
      <c r="C10" s="6" t="s">
        <v>21</v>
      </c>
      <c r="D10" s="13">
        <v>80000</v>
      </c>
      <c r="E10" s="14">
        <v>-70000</v>
      </c>
      <c r="F10" s="14">
        <v>10000</v>
      </c>
      <c r="G10" s="14">
        <v>112499.5</v>
      </c>
      <c r="H10" s="14">
        <v>0</v>
      </c>
      <c r="I10" s="14">
        <v>112499.5</v>
      </c>
      <c r="J10" s="14">
        <v>0</v>
      </c>
      <c r="K10" s="14">
        <v>70000</v>
      </c>
      <c r="L10" s="15">
        <v>70000</v>
      </c>
    </row>
    <row r="11" spans="1:12" ht="51" x14ac:dyDescent="0.2">
      <c r="A11" s="29"/>
      <c r="B11" s="29"/>
      <c r="C11" s="6" t="s">
        <v>22</v>
      </c>
      <c r="D11" s="16">
        <v>353962</v>
      </c>
      <c r="E11" s="17">
        <v>-110477</v>
      </c>
      <c r="F11" s="17">
        <v>243485</v>
      </c>
      <c r="G11" s="17">
        <v>585848</v>
      </c>
      <c r="H11" s="17">
        <v>130317</v>
      </c>
      <c r="I11" s="17">
        <v>716165</v>
      </c>
      <c r="J11" s="17">
        <v>0</v>
      </c>
      <c r="K11" s="17">
        <v>11825</v>
      </c>
      <c r="L11" s="18">
        <v>11825</v>
      </c>
    </row>
    <row r="12" spans="1:12" x14ac:dyDescent="0.2">
      <c r="A12" s="29"/>
      <c r="B12" s="28" t="s">
        <v>15</v>
      </c>
      <c r="C12" s="28"/>
      <c r="D12" s="10">
        <f>SUM(D10:D11)</f>
        <v>433962</v>
      </c>
      <c r="E12" s="10">
        <f t="shared" ref="E12:L12" si="17">SUM(E10:E11)</f>
        <v>-180477</v>
      </c>
      <c r="F12" s="10">
        <f t="shared" si="17"/>
        <v>253485</v>
      </c>
      <c r="G12" s="10">
        <f t="shared" si="17"/>
        <v>698347.5</v>
      </c>
      <c r="H12" s="10">
        <f t="shared" si="17"/>
        <v>130317</v>
      </c>
      <c r="I12" s="10">
        <f t="shared" si="17"/>
        <v>828664.5</v>
      </c>
      <c r="J12" s="10">
        <f t="shared" si="17"/>
        <v>0</v>
      </c>
      <c r="K12" s="10">
        <f t="shared" si="17"/>
        <v>81825</v>
      </c>
      <c r="L12" s="10">
        <f t="shared" si="17"/>
        <v>81825</v>
      </c>
    </row>
    <row r="13" spans="1:12" ht="63.75" x14ac:dyDescent="0.2">
      <c r="A13" s="29"/>
      <c r="B13" s="5" t="s">
        <v>23</v>
      </c>
      <c r="C13" s="11" t="s">
        <v>24</v>
      </c>
      <c r="D13" s="7">
        <v>950953.03</v>
      </c>
      <c r="E13" s="8">
        <v>25250.98</v>
      </c>
      <c r="F13" s="8">
        <v>976204.01</v>
      </c>
      <c r="G13" s="8">
        <v>1292152.2999999998</v>
      </c>
      <c r="H13" s="8">
        <v>514.27</v>
      </c>
      <c r="I13" s="8">
        <v>1292666.5699999998</v>
      </c>
      <c r="J13" s="8">
        <v>839697.1</v>
      </c>
      <c r="K13" s="8">
        <v>-535.97999999999956</v>
      </c>
      <c r="L13" s="9">
        <v>839161.12</v>
      </c>
    </row>
    <row r="14" spans="1:12" x14ac:dyDescent="0.2">
      <c r="A14" s="29"/>
      <c r="B14" s="28" t="s">
        <v>15</v>
      </c>
      <c r="C14" s="28"/>
      <c r="D14" s="10">
        <f>D13</f>
        <v>950953.03</v>
      </c>
      <c r="E14" s="10">
        <f t="shared" ref="E14" si="18">E13</f>
        <v>25250.98</v>
      </c>
      <c r="F14" s="10">
        <f t="shared" ref="F14" si="19">F13</f>
        <v>976204.01</v>
      </c>
      <c r="G14" s="10">
        <f t="shared" ref="G14" si="20">G13</f>
        <v>1292152.2999999998</v>
      </c>
      <c r="H14" s="10">
        <f t="shared" ref="H14" si="21">H13</f>
        <v>514.27</v>
      </c>
      <c r="I14" s="10">
        <f t="shared" ref="I14" si="22">I13</f>
        <v>1292666.5699999998</v>
      </c>
      <c r="J14" s="10">
        <f t="shared" ref="J14" si="23">J13</f>
        <v>839697.1</v>
      </c>
      <c r="K14" s="10">
        <f t="shared" ref="K14" si="24">K13</f>
        <v>-535.97999999999956</v>
      </c>
      <c r="L14" s="10">
        <f t="shared" ref="L14" si="25">L13</f>
        <v>839161.12</v>
      </c>
    </row>
    <row r="15" spans="1:12" ht="38.25" x14ac:dyDescent="0.2">
      <c r="A15" s="29"/>
      <c r="B15" s="29" t="s">
        <v>25</v>
      </c>
      <c r="C15" s="6" t="s">
        <v>26</v>
      </c>
      <c r="D15" s="13">
        <v>883200.96</v>
      </c>
      <c r="E15" s="14">
        <v>4110</v>
      </c>
      <c r="F15" s="14">
        <v>887310.96</v>
      </c>
      <c r="G15" s="14">
        <v>737621.88</v>
      </c>
      <c r="H15" s="14">
        <v>253540</v>
      </c>
      <c r="I15" s="14">
        <v>991161.88</v>
      </c>
      <c r="J15" s="14">
        <v>337491</v>
      </c>
      <c r="K15" s="14">
        <v>65260</v>
      </c>
      <c r="L15" s="15">
        <v>402751</v>
      </c>
    </row>
    <row r="16" spans="1:12" ht="51" x14ac:dyDescent="0.2">
      <c r="A16" s="29"/>
      <c r="B16" s="29"/>
      <c r="C16" s="6" t="s">
        <v>27</v>
      </c>
      <c r="D16" s="19">
        <v>1778665.5</v>
      </c>
      <c r="E16" s="20">
        <v>386483</v>
      </c>
      <c r="F16" s="20">
        <v>2165148.5</v>
      </c>
      <c r="G16" s="20">
        <v>1225515</v>
      </c>
      <c r="H16" s="20">
        <v>68459</v>
      </c>
      <c r="I16" s="20">
        <v>1293974</v>
      </c>
      <c r="J16" s="20">
        <v>552989</v>
      </c>
      <c r="K16" s="20">
        <v>-235609</v>
      </c>
      <c r="L16" s="21">
        <v>317380</v>
      </c>
    </row>
    <row r="17" spans="1:12" x14ac:dyDescent="0.2">
      <c r="A17" s="29"/>
      <c r="B17" s="28" t="s">
        <v>15</v>
      </c>
      <c r="C17" s="28"/>
      <c r="D17" s="12">
        <f>SUM(D15:D16)</f>
        <v>2661866.46</v>
      </c>
      <c r="E17" s="12">
        <f t="shared" ref="E17" si="26">SUM(E15:E16)</f>
        <v>390593</v>
      </c>
      <c r="F17" s="12">
        <f t="shared" ref="F17" si="27">SUM(F15:F16)</f>
        <v>3052459.46</v>
      </c>
      <c r="G17" s="12">
        <f t="shared" ref="G17" si="28">SUM(G15:G16)</f>
        <v>1963136.88</v>
      </c>
      <c r="H17" s="12">
        <f t="shared" ref="H17" si="29">SUM(H15:H16)</f>
        <v>321999</v>
      </c>
      <c r="I17" s="12">
        <f t="shared" ref="I17" si="30">SUM(I15:I16)</f>
        <v>2285135.88</v>
      </c>
      <c r="J17" s="12">
        <f t="shared" ref="J17" si="31">SUM(J15:J16)</f>
        <v>890480</v>
      </c>
      <c r="K17" s="12">
        <f t="shared" ref="K17" si="32">SUM(K15:K16)</f>
        <v>-170349</v>
      </c>
      <c r="L17" s="12">
        <f t="shared" ref="L17" si="33">SUM(L15:L16)</f>
        <v>720131</v>
      </c>
    </row>
    <row r="18" spans="1:12" ht="25.5" x14ac:dyDescent="0.2">
      <c r="A18" s="29"/>
      <c r="B18" s="29" t="s">
        <v>28</v>
      </c>
      <c r="C18" s="6" t="s">
        <v>29</v>
      </c>
      <c r="D18" s="13">
        <v>130000</v>
      </c>
      <c r="E18" s="14">
        <v>-30000</v>
      </c>
      <c r="F18" s="14">
        <v>100000</v>
      </c>
      <c r="G18" s="14">
        <v>48618</v>
      </c>
      <c r="H18" s="14">
        <v>0</v>
      </c>
      <c r="I18" s="14">
        <v>48618</v>
      </c>
      <c r="J18" s="14">
        <v>0</v>
      </c>
      <c r="K18" s="14">
        <v>0</v>
      </c>
      <c r="L18" s="15">
        <v>0</v>
      </c>
    </row>
    <row r="19" spans="1:12" ht="38.25" x14ac:dyDescent="0.2">
      <c r="A19" s="29"/>
      <c r="B19" s="29"/>
      <c r="C19" s="6" t="s">
        <v>30</v>
      </c>
      <c r="D19" s="16">
        <v>135000</v>
      </c>
      <c r="E19" s="17">
        <v>50000</v>
      </c>
      <c r="F19" s="17">
        <v>185000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8">
        <v>0</v>
      </c>
    </row>
    <row r="20" spans="1:12" x14ac:dyDescent="0.2">
      <c r="A20" s="29"/>
      <c r="B20" s="28" t="s">
        <v>15</v>
      </c>
      <c r="C20" s="28"/>
      <c r="D20" s="12">
        <f>SUM(D18:D19)</f>
        <v>265000</v>
      </c>
      <c r="E20" s="12">
        <f t="shared" ref="E20" si="34">SUM(E18:E19)</f>
        <v>20000</v>
      </c>
      <c r="F20" s="12">
        <f t="shared" ref="F20" si="35">SUM(F18:F19)</f>
        <v>285000</v>
      </c>
      <c r="G20" s="12">
        <f t="shared" ref="G20" si="36">SUM(G18:G19)</f>
        <v>48618</v>
      </c>
      <c r="H20" s="12">
        <f t="shared" ref="H20" si="37">SUM(H18:H19)</f>
        <v>0</v>
      </c>
      <c r="I20" s="12">
        <f t="shared" ref="I20" si="38">SUM(I18:I19)</f>
        <v>48618</v>
      </c>
      <c r="J20" s="12">
        <f t="shared" ref="J20" si="39">SUM(J18:J19)</f>
        <v>0</v>
      </c>
      <c r="K20" s="12">
        <f t="shared" ref="K20" si="40">SUM(K18:K19)</f>
        <v>0</v>
      </c>
      <c r="L20" s="12">
        <f t="shared" ref="L20" si="41">SUM(L18:L19)</f>
        <v>0</v>
      </c>
    </row>
    <row r="21" spans="1:12" ht="51" x14ac:dyDescent="0.2">
      <c r="A21" s="29"/>
      <c r="B21" s="29" t="s">
        <v>31</v>
      </c>
      <c r="C21" s="11" t="s">
        <v>32</v>
      </c>
      <c r="D21" s="13">
        <v>2102672.5799999996</v>
      </c>
      <c r="E21" s="14">
        <v>20568.3</v>
      </c>
      <c r="F21" s="14">
        <v>2123240.8799999994</v>
      </c>
      <c r="G21" s="14">
        <v>2098918.1799999997</v>
      </c>
      <c r="H21" s="14">
        <v>36988.199999999997</v>
      </c>
      <c r="I21" s="14">
        <v>2135906.38</v>
      </c>
      <c r="J21" s="14">
        <v>1049942.1499999999</v>
      </c>
      <c r="K21" s="14">
        <v>37259</v>
      </c>
      <c r="L21" s="15">
        <v>1087201.1499999999</v>
      </c>
    </row>
    <row r="22" spans="1:12" ht="38.25" x14ac:dyDescent="0.2">
      <c r="A22" s="29"/>
      <c r="B22" s="29"/>
      <c r="C22" s="11" t="s">
        <v>33</v>
      </c>
      <c r="D22" s="16">
        <v>1949121.5</v>
      </c>
      <c r="E22" s="17">
        <v>446606.02</v>
      </c>
      <c r="F22" s="17">
        <v>2395727.52</v>
      </c>
      <c r="G22" s="17">
        <v>2249121.5</v>
      </c>
      <c r="H22" s="17">
        <v>0</v>
      </c>
      <c r="I22" s="17">
        <v>2249121.5</v>
      </c>
      <c r="J22" s="17">
        <v>1532492.3</v>
      </c>
      <c r="K22" s="17">
        <v>0</v>
      </c>
      <c r="L22" s="18">
        <v>1532492.3</v>
      </c>
    </row>
    <row r="23" spans="1:12" x14ac:dyDescent="0.2">
      <c r="A23" s="29"/>
      <c r="B23" s="28" t="s">
        <v>15</v>
      </c>
      <c r="C23" s="28"/>
      <c r="D23" s="12">
        <f>SUM(D21:D22)</f>
        <v>4051794.0799999996</v>
      </c>
      <c r="E23" s="12">
        <f t="shared" ref="E23" si="42">SUM(E21:E22)</f>
        <v>467174.32</v>
      </c>
      <c r="F23" s="12">
        <f t="shared" ref="F23" si="43">SUM(F21:F22)</f>
        <v>4518968.3999999994</v>
      </c>
      <c r="G23" s="12">
        <f t="shared" ref="G23" si="44">SUM(G21:G22)</f>
        <v>4348039.68</v>
      </c>
      <c r="H23" s="12">
        <f t="shared" ref="H23" si="45">SUM(H21:H22)</f>
        <v>36988.199999999997</v>
      </c>
      <c r="I23" s="12">
        <f t="shared" ref="I23" si="46">SUM(I21:I22)</f>
        <v>4385027.88</v>
      </c>
      <c r="J23" s="12">
        <f t="shared" ref="J23" si="47">SUM(J21:J22)</f>
        <v>2582434.4500000002</v>
      </c>
      <c r="K23" s="12">
        <f t="shared" ref="K23" si="48">SUM(K21:K22)</f>
        <v>37259</v>
      </c>
      <c r="L23" s="12">
        <f t="shared" ref="L23" si="49">SUM(L21:L22)</f>
        <v>2619693.4500000002</v>
      </c>
    </row>
    <row r="24" spans="1:12" ht="25.5" customHeight="1" x14ac:dyDescent="0.2">
      <c r="A24" s="29"/>
      <c r="B24" s="23" t="s">
        <v>34</v>
      </c>
      <c r="C24" s="24"/>
      <c r="D24" s="13">
        <v>155137</v>
      </c>
      <c r="E24" s="14">
        <v>-40000</v>
      </c>
      <c r="F24" s="14">
        <v>115137</v>
      </c>
      <c r="G24" s="14">
        <v>150000</v>
      </c>
      <c r="H24" s="14">
        <v>0</v>
      </c>
      <c r="I24" s="14">
        <v>150000</v>
      </c>
      <c r="J24" s="14">
        <v>150000</v>
      </c>
      <c r="K24" s="14">
        <v>0</v>
      </c>
      <c r="L24" s="15">
        <v>150000</v>
      </c>
    </row>
    <row r="25" spans="1:12" x14ac:dyDescent="0.2">
      <c r="A25" s="29"/>
      <c r="B25" s="28" t="s">
        <v>53</v>
      </c>
      <c r="C25" s="28"/>
      <c r="D25" s="12">
        <f>D24</f>
        <v>155137</v>
      </c>
      <c r="E25" s="12">
        <f t="shared" ref="E25:L25" si="50">E24</f>
        <v>-40000</v>
      </c>
      <c r="F25" s="12">
        <f t="shared" si="50"/>
        <v>115137</v>
      </c>
      <c r="G25" s="12">
        <f t="shared" si="50"/>
        <v>150000</v>
      </c>
      <c r="H25" s="12">
        <f t="shared" si="50"/>
        <v>0</v>
      </c>
      <c r="I25" s="12">
        <f t="shared" si="50"/>
        <v>150000</v>
      </c>
      <c r="J25" s="12">
        <f t="shared" si="50"/>
        <v>150000</v>
      </c>
      <c r="K25" s="12">
        <f t="shared" si="50"/>
        <v>0</v>
      </c>
      <c r="L25" s="12">
        <f t="shared" si="50"/>
        <v>150000</v>
      </c>
    </row>
    <row r="26" spans="1:12" x14ac:dyDescent="0.2">
      <c r="A26" s="28" t="s">
        <v>35</v>
      </c>
      <c r="B26" s="28"/>
      <c r="C26" s="28"/>
      <c r="D26" s="12">
        <f>D25+D23+D20+D17+D14+D12+D9+D7+D5</f>
        <v>10576021.65</v>
      </c>
      <c r="E26" s="12">
        <f t="shared" ref="E26:L26" si="51">E25+E23+E20+E17+E14+E12+E9+E7+E5</f>
        <v>785777.39</v>
      </c>
      <c r="F26" s="12">
        <f t="shared" si="51"/>
        <v>11361799.039999999</v>
      </c>
      <c r="G26" s="12">
        <f t="shared" si="51"/>
        <v>10691135.17</v>
      </c>
      <c r="H26" s="12">
        <f t="shared" si="51"/>
        <v>519509.51</v>
      </c>
      <c r="I26" s="12">
        <f t="shared" si="51"/>
        <v>11210644.68</v>
      </c>
      <c r="J26" s="12">
        <f t="shared" si="51"/>
        <v>5315814.05</v>
      </c>
      <c r="K26" s="12">
        <f t="shared" si="51"/>
        <v>-211250.98</v>
      </c>
      <c r="L26" s="12">
        <f t="shared" si="51"/>
        <v>5104563.07</v>
      </c>
    </row>
    <row r="27" spans="1:12" ht="51" x14ac:dyDescent="0.2">
      <c r="A27" s="26" t="s">
        <v>36</v>
      </c>
      <c r="B27" s="5" t="s">
        <v>37</v>
      </c>
      <c r="C27" s="11" t="s">
        <v>38</v>
      </c>
      <c r="D27" s="7">
        <v>2094529.72</v>
      </c>
      <c r="E27" s="8">
        <v>720818.6</v>
      </c>
      <c r="F27" s="8">
        <v>2815348.3200000003</v>
      </c>
      <c r="G27" s="8">
        <v>2971932.58</v>
      </c>
      <c r="H27" s="8">
        <v>1481502.37</v>
      </c>
      <c r="I27" s="8">
        <v>4453434.95</v>
      </c>
      <c r="J27" s="8">
        <v>2533943.9500000002</v>
      </c>
      <c r="K27" s="8">
        <v>1682920.27</v>
      </c>
      <c r="L27" s="9">
        <v>4216864.22</v>
      </c>
    </row>
    <row r="28" spans="1:12" x14ac:dyDescent="0.2">
      <c r="A28" s="27"/>
      <c r="B28" s="28" t="s">
        <v>15</v>
      </c>
      <c r="C28" s="28"/>
      <c r="D28" s="10">
        <f>D27</f>
        <v>2094529.72</v>
      </c>
      <c r="E28" s="10">
        <f t="shared" ref="E28:E29" si="52">E27</f>
        <v>720818.6</v>
      </c>
      <c r="F28" s="10">
        <f t="shared" ref="F28:F29" si="53">F27</f>
        <v>2815348.3200000003</v>
      </c>
      <c r="G28" s="10">
        <f t="shared" ref="G28:G29" si="54">G27</f>
        <v>2971932.58</v>
      </c>
      <c r="H28" s="10">
        <f t="shared" ref="H28:H29" si="55">H27</f>
        <v>1481502.37</v>
      </c>
      <c r="I28" s="10">
        <f t="shared" ref="I28:I29" si="56">I27</f>
        <v>4453434.95</v>
      </c>
      <c r="J28" s="10">
        <f t="shared" ref="J28:J29" si="57">J27</f>
        <v>2533943.9500000002</v>
      </c>
      <c r="K28" s="10">
        <f t="shared" ref="K28:K29" si="58">K27</f>
        <v>1682920.27</v>
      </c>
      <c r="L28" s="10">
        <f t="shared" ref="L28:L29" si="59">L27</f>
        <v>4216864.22</v>
      </c>
    </row>
    <row r="29" spans="1:12" x14ac:dyDescent="0.2">
      <c r="A29" s="28" t="s">
        <v>39</v>
      </c>
      <c r="B29" s="28"/>
      <c r="C29" s="28"/>
      <c r="D29" s="12">
        <f>D28</f>
        <v>2094529.72</v>
      </c>
      <c r="E29" s="12">
        <f t="shared" si="52"/>
        <v>720818.6</v>
      </c>
      <c r="F29" s="12">
        <f t="shared" si="53"/>
        <v>2815348.3200000003</v>
      </c>
      <c r="G29" s="12">
        <f t="shared" si="54"/>
        <v>2971932.58</v>
      </c>
      <c r="H29" s="12">
        <f t="shared" si="55"/>
        <v>1481502.37</v>
      </c>
      <c r="I29" s="12">
        <f t="shared" si="56"/>
        <v>4453434.95</v>
      </c>
      <c r="J29" s="12">
        <f t="shared" si="57"/>
        <v>2533943.9500000002</v>
      </c>
      <c r="K29" s="12">
        <f t="shared" si="58"/>
        <v>1682920.27</v>
      </c>
      <c r="L29" s="12">
        <f t="shared" si="59"/>
        <v>4216864.22</v>
      </c>
    </row>
    <row r="30" spans="1:12" ht="63.75" x14ac:dyDescent="0.2">
      <c r="A30" s="29" t="s">
        <v>40</v>
      </c>
      <c r="B30" s="5" t="s">
        <v>16</v>
      </c>
      <c r="C30" s="11" t="s">
        <v>17</v>
      </c>
      <c r="D30" s="7">
        <f>22505.36+0.1</f>
        <v>22505.46</v>
      </c>
      <c r="E30" s="8">
        <f>23868.54+0.1</f>
        <v>23868.639999999999</v>
      </c>
      <c r="F30" s="8">
        <v>46373.899999999994</v>
      </c>
      <c r="G30" s="8">
        <v>48046.67</v>
      </c>
      <c r="H30" s="8">
        <v>-48046.67</v>
      </c>
      <c r="I30" s="8">
        <v>0</v>
      </c>
      <c r="J30" s="8">
        <v>0</v>
      </c>
      <c r="K30" s="8">
        <v>0</v>
      </c>
      <c r="L30" s="9">
        <v>0</v>
      </c>
    </row>
    <row r="31" spans="1:12" x14ac:dyDescent="0.2">
      <c r="A31" s="29"/>
      <c r="B31" s="28" t="s">
        <v>15</v>
      </c>
      <c r="C31" s="28"/>
      <c r="D31" s="10">
        <f>D30</f>
        <v>22505.46</v>
      </c>
      <c r="E31" s="10">
        <f t="shared" ref="E31" si="60">E30</f>
        <v>23868.639999999999</v>
      </c>
      <c r="F31" s="10">
        <f t="shared" ref="F31" si="61">F30</f>
        <v>46373.899999999994</v>
      </c>
      <c r="G31" s="10">
        <f t="shared" ref="G31" si="62">G30</f>
        <v>48046.67</v>
      </c>
      <c r="H31" s="10">
        <f t="shared" ref="H31" si="63">H30</f>
        <v>-48046.67</v>
      </c>
      <c r="I31" s="10">
        <f t="shared" ref="I31" si="64">I30</f>
        <v>0</v>
      </c>
      <c r="J31" s="10">
        <f t="shared" ref="J31" si="65">J30</f>
        <v>0</v>
      </c>
      <c r="K31" s="10">
        <f t="shared" ref="K31" si="66">K30</f>
        <v>0</v>
      </c>
      <c r="L31" s="10">
        <f t="shared" ref="L31" si="67">L30</f>
        <v>0</v>
      </c>
    </row>
    <row r="32" spans="1:12" ht="140.25" x14ac:dyDescent="0.2">
      <c r="A32" s="29"/>
      <c r="B32" s="5" t="s">
        <v>41</v>
      </c>
      <c r="C32" s="11" t="s">
        <v>42</v>
      </c>
      <c r="D32" s="7">
        <v>1435893.9699999997</v>
      </c>
      <c r="E32" s="8">
        <v>160013.5</v>
      </c>
      <c r="F32" s="8">
        <v>1595907.4699999997</v>
      </c>
      <c r="G32" s="8">
        <v>1822486.73</v>
      </c>
      <c r="H32" s="8">
        <v>0</v>
      </c>
      <c r="I32" s="8">
        <v>1822486.73</v>
      </c>
      <c r="J32" s="8">
        <v>1481467.6500000001</v>
      </c>
      <c r="K32" s="8">
        <v>0</v>
      </c>
      <c r="L32" s="9">
        <v>1481467.6500000001</v>
      </c>
    </row>
    <row r="33" spans="1:12" x14ac:dyDescent="0.2">
      <c r="A33" s="29"/>
      <c r="B33" s="28" t="s">
        <v>15</v>
      </c>
      <c r="C33" s="28"/>
      <c r="D33" s="10">
        <f>D32</f>
        <v>1435893.9699999997</v>
      </c>
      <c r="E33" s="10">
        <f t="shared" ref="E33" si="68">E32</f>
        <v>160013.5</v>
      </c>
      <c r="F33" s="10">
        <f t="shared" ref="F33" si="69">F32</f>
        <v>1595907.4699999997</v>
      </c>
      <c r="G33" s="10">
        <f t="shared" ref="G33" si="70">G32</f>
        <v>1822486.73</v>
      </c>
      <c r="H33" s="10">
        <f t="shared" ref="H33" si="71">H32</f>
        <v>0</v>
      </c>
      <c r="I33" s="10">
        <f t="shared" ref="I33" si="72">I32</f>
        <v>1822486.73</v>
      </c>
      <c r="J33" s="10">
        <f t="shared" ref="J33" si="73">J32</f>
        <v>1481467.6500000001</v>
      </c>
      <c r="K33" s="10">
        <f t="shared" ref="K33" si="74">K32</f>
        <v>0</v>
      </c>
      <c r="L33" s="10">
        <f t="shared" ref="L33" si="75">L32</f>
        <v>1481467.6500000001</v>
      </c>
    </row>
    <row r="34" spans="1:12" x14ac:dyDescent="0.2">
      <c r="A34" s="28" t="s">
        <v>43</v>
      </c>
      <c r="B34" s="28"/>
      <c r="C34" s="28"/>
      <c r="D34" s="12">
        <f>D33+D31</f>
        <v>1458399.4299999997</v>
      </c>
      <c r="E34" s="12">
        <f t="shared" ref="E34:L34" si="76">E33+E31</f>
        <v>183882.14</v>
      </c>
      <c r="F34" s="12">
        <f t="shared" si="76"/>
        <v>1642281.3699999996</v>
      </c>
      <c r="G34" s="12">
        <f t="shared" si="76"/>
        <v>1870533.4</v>
      </c>
      <c r="H34" s="12">
        <f t="shared" si="76"/>
        <v>-48046.67</v>
      </c>
      <c r="I34" s="12">
        <f t="shared" si="76"/>
        <v>1822486.73</v>
      </c>
      <c r="J34" s="12">
        <f t="shared" si="76"/>
        <v>1481467.6500000001</v>
      </c>
      <c r="K34" s="12">
        <f t="shared" si="76"/>
        <v>0</v>
      </c>
      <c r="L34" s="12">
        <f t="shared" si="76"/>
        <v>1481467.6500000001</v>
      </c>
    </row>
    <row r="35" spans="1:12" ht="63.75" x14ac:dyDescent="0.2">
      <c r="A35" s="29" t="s">
        <v>44</v>
      </c>
      <c r="B35" s="5" t="s">
        <v>23</v>
      </c>
      <c r="C35" s="11" t="s">
        <v>24</v>
      </c>
      <c r="D35" s="7">
        <v>505554.26</v>
      </c>
      <c r="E35" s="8">
        <v>155621.21</v>
      </c>
      <c r="F35" s="8">
        <v>661175.47</v>
      </c>
      <c r="G35" s="8">
        <v>342659.69</v>
      </c>
      <c r="H35" s="8">
        <v>0</v>
      </c>
      <c r="I35" s="8">
        <v>342659.69</v>
      </c>
      <c r="J35" s="8">
        <v>0</v>
      </c>
      <c r="K35" s="8">
        <v>0</v>
      </c>
      <c r="L35" s="9">
        <v>0</v>
      </c>
    </row>
    <row r="36" spans="1:12" x14ac:dyDescent="0.2">
      <c r="A36" s="29"/>
      <c r="B36" s="28" t="s">
        <v>15</v>
      </c>
      <c r="C36" s="28"/>
      <c r="D36" s="12">
        <f>D35</f>
        <v>505554.26</v>
      </c>
      <c r="E36" s="12">
        <f t="shared" ref="E36:L37" si="77">E35</f>
        <v>155621.21</v>
      </c>
      <c r="F36" s="12">
        <f t="shared" si="77"/>
        <v>661175.47</v>
      </c>
      <c r="G36" s="12">
        <f t="shared" si="77"/>
        <v>342659.69</v>
      </c>
      <c r="H36" s="12">
        <f t="shared" si="77"/>
        <v>0</v>
      </c>
      <c r="I36" s="12">
        <f t="shared" si="77"/>
        <v>342659.69</v>
      </c>
      <c r="J36" s="12">
        <f t="shared" si="77"/>
        <v>0</v>
      </c>
      <c r="K36" s="12">
        <f t="shared" si="77"/>
        <v>0</v>
      </c>
      <c r="L36" s="12">
        <f t="shared" si="77"/>
        <v>0</v>
      </c>
    </row>
    <row r="37" spans="1:12" x14ac:dyDescent="0.2">
      <c r="A37" s="28" t="s">
        <v>45</v>
      </c>
      <c r="B37" s="28"/>
      <c r="C37" s="28"/>
      <c r="D37" s="12">
        <f>D36</f>
        <v>505554.26</v>
      </c>
      <c r="E37" s="12">
        <f t="shared" si="77"/>
        <v>155621.21</v>
      </c>
      <c r="F37" s="12">
        <f t="shared" si="77"/>
        <v>661175.47</v>
      </c>
      <c r="G37" s="12">
        <f t="shared" si="77"/>
        <v>342659.69</v>
      </c>
      <c r="H37" s="12">
        <f t="shared" si="77"/>
        <v>0</v>
      </c>
      <c r="I37" s="12">
        <f t="shared" si="77"/>
        <v>342659.69</v>
      </c>
      <c r="J37" s="12">
        <f t="shared" si="77"/>
        <v>0</v>
      </c>
      <c r="K37" s="12">
        <f t="shared" si="77"/>
        <v>0</v>
      </c>
      <c r="L37" s="12">
        <f t="shared" si="77"/>
        <v>0</v>
      </c>
    </row>
    <row r="38" spans="1:12" ht="25.5" customHeight="1" x14ac:dyDescent="0.2">
      <c r="A38" s="29" t="s">
        <v>46</v>
      </c>
      <c r="B38" s="23" t="s">
        <v>34</v>
      </c>
      <c r="C38" s="24"/>
      <c r="D38" s="7">
        <v>183214</v>
      </c>
      <c r="E38" s="8">
        <v>8000</v>
      </c>
      <c r="F38" s="8">
        <v>191214</v>
      </c>
      <c r="G38" s="8">
        <v>26214</v>
      </c>
      <c r="H38" s="8">
        <v>0</v>
      </c>
      <c r="I38" s="8">
        <v>26214</v>
      </c>
      <c r="J38" s="8">
        <v>0</v>
      </c>
      <c r="K38" s="8">
        <v>0</v>
      </c>
      <c r="L38" s="9">
        <v>0</v>
      </c>
    </row>
    <row r="39" spans="1:12" x14ac:dyDescent="0.2">
      <c r="A39" s="29"/>
      <c r="B39" s="28" t="s">
        <v>53</v>
      </c>
      <c r="C39" s="28"/>
      <c r="D39" s="12">
        <f>D38</f>
        <v>183214</v>
      </c>
      <c r="E39" s="12">
        <f t="shared" ref="E39:L40" si="78">E38</f>
        <v>8000</v>
      </c>
      <c r="F39" s="12">
        <f t="shared" si="78"/>
        <v>191214</v>
      </c>
      <c r="G39" s="12">
        <f t="shared" si="78"/>
        <v>26214</v>
      </c>
      <c r="H39" s="12">
        <f t="shared" si="78"/>
        <v>0</v>
      </c>
      <c r="I39" s="12">
        <f t="shared" si="78"/>
        <v>26214</v>
      </c>
      <c r="J39" s="12">
        <f t="shared" si="78"/>
        <v>0</v>
      </c>
      <c r="K39" s="12">
        <f t="shared" si="78"/>
        <v>0</v>
      </c>
      <c r="L39" s="12">
        <f t="shared" si="78"/>
        <v>0</v>
      </c>
    </row>
    <row r="40" spans="1:12" x14ac:dyDescent="0.2">
      <c r="A40" s="28" t="s">
        <v>47</v>
      </c>
      <c r="B40" s="28"/>
      <c r="C40" s="28"/>
      <c r="D40" s="12">
        <f>D39</f>
        <v>183214</v>
      </c>
      <c r="E40" s="12">
        <f t="shared" si="78"/>
        <v>8000</v>
      </c>
      <c r="F40" s="12">
        <f t="shared" si="78"/>
        <v>191214</v>
      </c>
      <c r="G40" s="12">
        <f t="shared" si="78"/>
        <v>26214</v>
      </c>
      <c r="H40" s="12">
        <f t="shared" si="78"/>
        <v>0</v>
      </c>
      <c r="I40" s="12">
        <f t="shared" si="78"/>
        <v>26214</v>
      </c>
      <c r="J40" s="12">
        <f t="shared" si="78"/>
        <v>0</v>
      </c>
      <c r="K40" s="12">
        <f t="shared" si="78"/>
        <v>0</v>
      </c>
      <c r="L40" s="12">
        <f t="shared" si="78"/>
        <v>0</v>
      </c>
    </row>
    <row r="41" spans="1:12" ht="63.75" x14ac:dyDescent="0.2">
      <c r="A41" s="29" t="s">
        <v>48</v>
      </c>
      <c r="B41" s="5" t="s">
        <v>16</v>
      </c>
      <c r="C41" s="11" t="s">
        <v>17</v>
      </c>
      <c r="D41" s="7">
        <v>116492.34</v>
      </c>
      <c r="E41" s="8">
        <v>0</v>
      </c>
      <c r="F41" s="8">
        <v>116492.34</v>
      </c>
      <c r="G41" s="8">
        <v>73303.27</v>
      </c>
      <c r="H41" s="8">
        <v>0</v>
      </c>
      <c r="I41" s="8">
        <v>73303.27</v>
      </c>
      <c r="J41" s="8">
        <v>0</v>
      </c>
      <c r="K41" s="8">
        <v>21807</v>
      </c>
      <c r="L41" s="9">
        <v>21807</v>
      </c>
    </row>
    <row r="42" spans="1:12" x14ac:dyDescent="0.2">
      <c r="A42" s="29"/>
      <c r="B42" s="28" t="s">
        <v>15</v>
      </c>
      <c r="C42" s="28"/>
      <c r="D42" s="12">
        <f>D41</f>
        <v>116492.34</v>
      </c>
      <c r="E42" s="12">
        <f t="shared" ref="E42:L42" si="79">E41</f>
        <v>0</v>
      </c>
      <c r="F42" s="12">
        <f t="shared" si="79"/>
        <v>116492.34</v>
      </c>
      <c r="G42" s="12">
        <f t="shared" si="79"/>
        <v>73303.27</v>
      </c>
      <c r="H42" s="12">
        <f t="shared" si="79"/>
        <v>0</v>
      </c>
      <c r="I42" s="12">
        <f t="shared" si="79"/>
        <v>73303.27</v>
      </c>
      <c r="J42" s="12">
        <f t="shared" si="79"/>
        <v>0</v>
      </c>
      <c r="K42" s="12">
        <f t="shared" si="79"/>
        <v>21807</v>
      </c>
      <c r="L42" s="12">
        <f t="shared" si="79"/>
        <v>21807</v>
      </c>
    </row>
    <row r="43" spans="1:12" ht="25.5" x14ac:dyDescent="0.2">
      <c r="A43" s="29"/>
      <c r="B43" s="29" t="s">
        <v>41</v>
      </c>
      <c r="C43" s="11" t="s">
        <v>49</v>
      </c>
      <c r="D43" s="7">
        <v>1039999.9999999999</v>
      </c>
      <c r="E43" s="8">
        <v>-281836</v>
      </c>
      <c r="F43" s="8">
        <v>758164.00000000035</v>
      </c>
      <c r="G43" s="8">
        <v>1346000</v>
      </c>
      <c r="H43" s="8">
        <v>0</v>
      </c>
      <c r="I43" s="8">
        <v>1346000</v>
      </c>
      <c r="J43" s="8">
        <v>1138800</v>
      </c>
      <c r="K43" s="8">
        <v>0</v>
      </c>
      <c r="L43" s="9">
        <v>1138800</v>
      </c>
    </row>
    <row r="44" spans="1:12" ht="25.5" x14ac:dyDescent="0.2">
      <c r="A44" s="29"/>
      <c r="B44" s="29"/>
      <c r="C44" s="11" t="s">
        <v>50</v>
      </c>
      <c r="D44" s="7">
        <v>264607.06</v>
      </c>
      <c r="E44" s="8">
        <v>24443</v>
      </c>
      <c r="F44" s="8">
        <v>289050.06</v>
      </c>
      <c r="G44" s="8">
        <v>344402</v>
      </c>
      <c r="H44" s="8">
        <v>0</v>
      </c>
      <c r="I44" s="8">
        <v>344402</v>
      </c>
      <c r="J44" s="8">
        <v>316775</v>
      </c>
      <c r="K44" s="8">
        <v>0</v>
      </c>
      <c r="L44" s="9">
        <v>316775</v>
      </c>
    </row>
    <row r="45" spans="1:12" x14ac:dyDescent="0.2">
      <c r="A45" s="29"/>
      <c r="B45" s="28" t="s">
        <v>15</v>
      </c>
      <c r="C45" s="28"/>
      <c r="D45" s="12">
        <f>SUM(D43:D44)</f>
        <v>1304607.0599999998</v>
      </c>
      <c r="E45" s="12">
        <f t="shared" ref="E45:L45" si="80">SUM(E43:E44)</f>
        <v>-257393</v>
      </c>
      <c r="F45" s="12">
        <f t="shared" si="80"/>
        <v>1047214.0600000003</v>
      </c>
      <c r="G45" s="12">
        <f t="shared" si="80"/>
        <v>1690402</v>
      </c>
      <c r="H45" s="12">
        <f t="shared" si="80"/>
        <v>0</v>
      </c>
      <c r="I45" s="12">
        <f t="shared" si="80"/>
        <v>1690402</v>
      </c>
      <c r="J45" s="12">
        <f t="shared" si="80"/>
        <v>1455575</v>
      </c>
      <c r="K45" s="12">
        <f t="shared" si="80"/>
        <v>0</v>
      </c>
      <c r="L45" s="12">
        <f t="shared" si="80"/>
        <v>1455575</v>
      </c>
    </row>
    <row r="46" spans="1:12" x14ac:dyDescent="0.2">
      <c r="A46" s="28" t="s">
        <v>51</v>
      </c>
      <c r="B46" s="28"/>
      <c r="C46" s="28"/>
      <c r="D46" s="12">
        <f>D45+D42</f>
        <v>1421099.4</v>
      </c>
      <c r="E46" s="12">
        <f t="shared" ref="E46:L46" si="81">E45+E42</f>
        <v>-257393</v>
      </c>
      <c r="F46" s="12">
        <f t="shared" si="81"/>
        <v>1163706.4000000004</v>
      </c>
      <c r="G46" s="12">
        <f t="shared" si="81"/>
        <v>1763705.27</v>
      </c>
      <c r="H46" s="12">
        <f t="shared" si="81"/>
        <v>0</v>
      </c>
      <c r="I46" s="12">
        <f t="shared" si="81"/>
        <v>1763705.27</v>
      </c>
      <c r="J46" s="12">
        <f t="shared" si="81"/>
        <v>1455575</v>
      </c>
      <c r="K46" s="12">
        <f t="shared" si="81"/>
        <v>21807</v>
      </c>
      <c r="L46" s="12">
        <f t="shared" si="81"/>
        <v>1477382</v>
      </c>
    </row>
    <row r="47" spans="1:12" x14ac:dyDescent="0.2">
      <c r="A47" s="25" t="s">
        <v>52</v>
      </c>
      <c r="B47" s="25"/>
      <c r="C47" s="25"/>
      <c r="D47" s="12">
        <f>D46+D40+D37+D34+D29+D26</f>
        <v>16238818.460000001</v>
      </c>
      <c r="E47" s="12">
        <f>E46+E40+E37+E34+E29+E26</f>
        <v>1596706.3399999999</v>
      </c>
      <c r="F47" s="12">
        <f t="shared" ref="F47:L47" si="82">F46+F40+F37+F34+F29+F26</f>
        <v>17835524.600000001</v>
      </c>
      <c r="G47" s="12">
        <f t="shared" si="82"/>
        <v>17666180.109999999</v>
      </c>
      <c r="H47" s="12">
        <f t="shared" si="82"/>
        <v>1952965.2100000002</v>
      </c>
      <c r="I47" s="12">
        <f t="shared" si="82"/>
        <v>19619145.32</v>
      </c>
      <c r="J47" s="12">
        <f t="shared" si="82"/>
        <v>10786800.65</v>
      </c>
      <c r="K47" s="12">
        <f t="shared" si="82"/>
        <v>1493476.29</v>
      </c>
      <c r="L47" s="12">
        <f t="shared" si="82"/>
        <v>12280276.940000001</v>
      </c>
    </row>
    <row r="49" spans="5:11" x14ac:dyDescent="0.2">
      <c r="E49" s="22"/>
      <c r="H49" s="22"/>
      <c r="K49" s="22"/>
    </row>
    <row r="52" spans="5:11" x14ac:dyDescent="0.2">
      <c r="E52" s="22"/>
    </row>
  </sheetData>
  <autoFilter ref="A3:L47"/>
  <mergeCells count="37">
    <mergeCell ref="B24:C24"/>
    <mergeCell ref="A1:L1"/>
    <mergeCell ref="A4:A25"/>
    <mergeCell ref="B5:C5"/>
    <mergeCell ref="B7:C7"/>
    <mergeCell ref="B9:C9"/>
    <mergeCell ref="B10:B11"/>
    <mergeCell ref="B12:C12"/>
    <mergeCell ref="B14:C14"/>
    <mergeCell ref="B15:B16"/>
    <mergeCell ref="B25:C25"/>
    <mergeCell ref="B17:C17"/>
    <mergeCell ref="B18:B19"/>
    <mergeCell ref="B20:C20"/>
    <mergeCell ref="B21:B22"/>
    <mergeCell ref="B23:C23"/>
    <mergeCell ref="A29:C29"/>
    <mergeCell ref="A30:A33"/>
    <mergeCell ref="B31:C31"/>
    <mergeCell ref="B33:C33"/>
    <mergeCell ref="A26:C26"/>
    <mergeCell ref="B38:C38"/>
    <mergeCell ref="A47:C47"/>
    <mergeCell ref="A27:A28"/>
    <mergeCell ref="A40:C40"/>
    <mergeCell ref="A41:A45"/>
    <mergeCell ref="B42:C42"/>
    <mergeCell ref="B43:B44"/>
    <mergeCell ref="B45:C45"/>
    <mergeCell ref="A46:C46"/>
    <mergeCell ref="A34:C34"/>
    <mergeCell ref="A35:A36"/>
    <mergeCell ref="B36:C36"/>
    <mergeCell ref="A37:C37"/>
    <mergeCell ref="A38:A39"/>
    <mergeCell ref="B39:C39"/>
    <mergeCell ref="B28:C28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2020-02-20T12:25:58Z</cp:lastPrinted>
  <dcterms:created xsi:type="dcterms:W3CDTF">2020-02-20T07:18:09Z</dcterms:created>
  <dcterms:modified xsi:type="dcterms:W3CDTF">2020-02-21T06:30:04Z</dcterms:modified>
</cp:coreProperties>
</file>