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'стр.2'!$A$1:$FJ$47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4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4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<sst xmlns="http://schemas.openxmlformats.org/spreadsheetml/2006/main" count="461" uniqueCount="246">
  <si>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</si>
  <si>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</si>
  <si>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</si>
  <si>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</si>
  <si>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</si>
  <si>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</si>
  <si>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</si>
  <si>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</si>
  <si>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</si>
  <si>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</si>
  <si>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</si>
  <si>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</si>
  <si>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</si>
  <si>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</si>
  <si>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</si>
  <si>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</si>
  <si>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</si>
  <si>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</si>
  <si>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</si>
  <si>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</si>
  <si>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</si>
  <si>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</si>
  <si>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</si>
  <si>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</si>
  <si>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</si>
  <si>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</si>
  <si>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</si>
  <si>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</si>
  <si>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</si>
  <si>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</si>
  <si>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</si>
  <si>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</si>
  <si>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</si>
  <si>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</si>
  <si>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</si>
  <si>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</si>
  <si>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</si>
  <si>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</si>
  <si>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</si>
  <si>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</si>
  <si>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</si>
  <si>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</si>
  <si>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</si>
  <si>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</si>
  <si>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</si>
  <si>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</si>
  <si>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</si>
  <si>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</si>
  <si>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</si>
  <si>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</si>
  <si>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</si>
  <si>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</si>
  <si>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</si>
  <si>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</si>
  <si>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</si>
  <si>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</si>
  <si>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</si>
  <si>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</si>
  <si>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</si>
  <si>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</si>
  <si>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</si>
  <si>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</si>
  <si>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</si>
  <si>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</si>
  <si>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</si>
  <si>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</si>
  <si>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</si>
  <si>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</si>
  <si>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</si>
  <si>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</si>
  <si>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</si>
  <si>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</si>
  <si>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</si>
  <si>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</si>
  <si>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</si>
  <si>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</si>
  <si>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</si>
  <si>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</si>
  <si>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</si>
  <si>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</si>
  <si>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</si>
  <si>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</si>
  <si>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</si>
  <si>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985 1161802002 0000 140</t>
  </si>
  <si>
    <t>985 1163200002 0000 140</t>
  </si>
  <si>
    <t>985 1170102002 0000 180</t>
  </si>
  <si>
    <t>985 2020208602 0000 151</t>
  </si>
  <si>
    <t>Субсидии бюджетам субъектов РФ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</si>
  <si>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</si>
  <si>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</si>
  <si>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</si>
  <si>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</si>
  <si>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985 2180204002 0000 151</t>
  </si>
  <si>
    <t xml:space="preserve"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муниципальных районов 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</si>
  <si>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</si>
  <si>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</si>
  <si>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</si>
  <si>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Код 
расхода
по бюджетной классификации</t>
  </si>
  <si>
    <t>по
ассигнованиям</t>
  </si>
  <si>
    <t>985 2180203002 0000 151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</si>
  <si>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городских округов</t>
  </si>
  <si>
    <t>Денежные взыскания (штрафы) за нарушение бюджетного законодательства (в части бюджетов субъектов РФ)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</si>
  <si>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</si>
  <si>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</si>
  <si>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</si>
  <si>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</si>
  <si>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</si>
  <si>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985 01 03 01 00 02 0000 000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</si>
  <si>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</si>
  <si>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</si>
  <si>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</si>
  <si>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</si>
  <si>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</si>
  <si>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</si>
  <si>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</si>
  <si>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 юридическим лицам из бюджетов субъектов Российской Федерации в валюте Российской Федерации, из них: </t>
  </si>
  <si>
    <t>985 01 06 05 01 02 0000 640</t>
  </si>
  <si>
    <t>985 01 06 05 01 02 0002 640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</si>
  <si>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</si>
  <si>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</si>
  <si>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</si>
  <si>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</si>
  <si>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</si>
  <si>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</si>
  <si>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 xml:space="preserve">Предоставление бюджетных кредитов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</si>
  <si>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985 01 06 05 02 02 0000 540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</si>
  <si>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</si>
  <si>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</si>
  <si>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</si>
  <si>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</si>
  <si>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</si>
  <si>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</si>
  <si>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</si>
  <si>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</si>
  <si>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</si>
  <si>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</si>
  <si>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985 2020399802 0000 151</t>
  </si>
  <si>
    <t>985 0106 6897102 530 251</t>
  </si>
  <si>
    <t>985 0111 6891005 870 290</t>
  </si>
  <si>
    <t>985 0111 6891006 870 290</t>
  </si>
  <si>
    <t>985 0113 6421003 244 226</t>
  </si>
  <si>
    <t>985 0113 6891007 831 290</t>
  </si>
  <si>
    <t>985 0113 6891008 831 290</t>
  </si>
  <si>
    <t>985 0410 6417010 521 251</t>
  </si>
  <si>
    <t>985 1301 6421001 720 231</t>
  </si>
  <si>
    <t>985 1401 6417005 511 251</t>
  </si>
  <si>
    <t>985 1402 6417001 512 251</t>
  </si>
  <si>
    <t>985 1402 6417002 512 251</t>
  </si>
  <si>
    <t>985 1402 6417004 512 251</t>
  </si>
  <si>
    <t>985 1402 6417006 512 251</t>
  </si>
  <si>
    <t>985 1402 6417008 512 251</t>
  </si>
  <si>
    <t>985 1403 6417101 530 251</t>
  </si>
  <si>
    <t>985 1403 6897202 540 251</t>
  </si>
  <si>
    <t>985 1403 6897203 540 251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</si>
  <si>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</si>
  <si>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</si>
  <si>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</si>
  <si>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</si>
  <si>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</si>
  <si>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</si>
  <si>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</si>
  <si>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985 0113 6421004 244 226</t>
  </si>
  <si>
    <t>Р.И.Марков</t>
  </si>
  <si>
    <t>по ОКТМО</t>
  </si>
  <si>
    <t>Периодичность: месячная, квартальная, годовая</t>
  </si>
  <si>
    <t>985 0106 6897102 000 000</t>
  </si>
  <si>
    <t>985 0111 6891005 000 000</t>
  </si>
  <si>
    <t>985 0111 6891006 000 000</t>
  </si>
  <si>
    <t>985 0113 6421003 000 000</t>
  </si>
  <si>
    <t>985 0113 6421004 000 000</t>
  </si>
  <si>
    <t>985 0113 6891007 000 000</t>
  </si>
  <si>
    <t>985 0113 6891008 000 000</t>
  </si>
  <si>
    <t>985 0410 6417010 000 000</t>
  </si>
  <si>
    <t>985 1301 6421001 000 000</t>
  </si>
  <si>
    <t>985 1401 6417005 000 000</t>
  </si>
  <si>
    <t>985 1402 6417001 000 000</t>
  </si>
  <si>
    <t>985 1402 6417002 000 000</t>
  </si>
  <si>
    <t>985 1402 6417004 000 000</t>
  </si>
  <si>
    <t>985 1402 6417006 000 000</t>
  </si>
  <si>
    <t>985 1402 6417008 000 000</t>
  </si>
  <si>
    <t>985 1403 6417101 000 000</t>
  </si>
  <si>
    <t>985 1403 6897202 000 000</t>
  </si>
  <si>
    <t>985 1403 6897203 000 000</t>
  </si>
  <si>
    <t>985 2190200002 0000 151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</si>
  <si>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</si>
  <si>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Единые субвенции бюджетам субъектов Российской Федерации</t>
  </si>
  <si>
    <t>Кредиты кредитных организаций в валюте Российской Федерации, полученные субъектами Российской Федерации</t>
  </si>
  <si>
    <t>Бюджетные кредиты от других бюджетов бюджетной системы Российской Федерации</t>
  </si>
  <si>
    <t>Возврат бюджетных кредитов из средств лизингового фонда для обеспечения агропромышленного комплекса продукцией машиностроения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</si>
  <si>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</si>
  <si>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Увеличение финансовых активов в собственности субъектов Российской Федерации, размещенные за счет средств резервного фонда Ленинградской области на банковских депозитах в валюте Российской Федерации и иностранной валюте в кредитных организациях</t>
  </si>
  <si>
    <t>985 01 06 10 01 02 0002 510</t>
  </si>
  <si>
    <t>Финансовые активы за счет средств субъектов Российской Федерации, размещенные в банковские депозиты в валюте Российской Федерации в кредитных организациях</t>
  </si>
  <si>
    <t>Уменьшение финансовых активов в собственности субъектов Российской Федерации, размещенные за счет средств резервного фонда Ленинградской области на банковских депозитах в валюте Российской Федерации и иностранной валюте в кредитных организациях</t>
  </si>
  <si>
    <t>985 01 06 10 01 02 0002 610</t>
  </si>
  <si>
    <t>985 01 06 10 01 02 0000 510</t>
  </si>
  <si>
    <t>985 01 06 10 01 02 0000 610</t>
  </si>
  <si>
    <t>Субвенции. Перечисления другим бюджетам бюджетной системы РФ.</t>
  </si>
  <si>
    <t xml:space="preserve">Обеспечение деятельности финансовых, налоговых и таможенных органов и органов финансового (финансово-бюджетного) надзора. Субвенции 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области. </t>
  </si>
  <si>
    <t>Резервные средства. Прочие расходы.</t>
  </si>
  <si>
    <t xml:space="preserve">Резервные фонды. Резервный фонд Правительства Ленинградской области  в рамках непрограммных расходов органов исполнительной власти Ленинградской области. 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</si>
  <si>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в рамках непрограммных расходов органов исполнительной власти Ленинградской области. </t>
  </si>
  <si>
    <t>Прочая закупка товаров, работ и услуг для обеспечения государственных (муниципальных) нужд. Прочие работы, услуги.</t>
  </si>
  <si>
    <t xml:space="preserve">Другие общегосударственные вопросы. Поддержание рейтингов кредитоспособности Ленинградской области в рамках подпрограммы "Управление государственным долгом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</si>
  <si>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Другие общегосударственные вопросы. Выполнение других обязательств Ленинградской области по выплате агентских комиссий и вознаграждения в рамках подпрограммы "Управление государственным долгом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</si>
  <si>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 Прочие расходы.</t>
  </si>
  <si>
    <t xml:space="preserve"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 в рамках непрограммных расходов органов исполнительной власти Ленинградской области. </t>
  </si>
  <si>
    <t xml:space="preserve">Другие общегосударственные вопросы. Уплата государственной пошлины в рамках непрограммных расходов органов исполнительной власти Ленинградской области. 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</si>
  <si>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</si>
  <si>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 xml:space="preserve">Связь и информатика. Субсидии на развитие и поддержку информационных технологий, обеспечивающих бюджетный процесс,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</si>
  <si>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Обслуживание государственного долга субъекта Российской Федерации.  Обслуживание внутреннего долга.</t>
  </si>
  <si>
    <t xml:space="preserve">Обслуживание государственного внутреннего и муниципального долга. Процентные платежи по государственному долгу субъекта Российской Федерации в рамках подпрограммы "Управление государственным долгом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 </t>
  </si>
  <si>
    <t>Дотации на выравнивание бюджетной обеспеченности. Перечисления другим бюджетам бюджетной системы РФ.</t>
  </si>
  <si>
    <t xml:space="preserve"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</si>
  <si>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Иные дотации. Перечисления другим бюджетам бюджетной системы РФ.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</si>
  <si>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</si>
  <si>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образований, принимающих меры по увеличению налогового потенциала,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</t>
  </si>
  <si>
    <t xml:space="preserve"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</si>
  <si>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Иные дотации. Дотации на поощрение достижения наилучших показателей оценки качества управления муниципальными финансами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</si>
  <si>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Иные дотации. Дотации на поддержку мер по обеспечению сбалансированности бюджетов муниципальных образований, предоставляемые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7 мая 2012 года,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</si>
  <si>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</si>
  <si>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Иные межбюджетные трансферты. Перечисления другим бюджетам бюджетной системы РФ.</t>
  </si>
  <si>
    <t xml:space="preserve"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области. 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</si>
  <si>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исполнительной власти Ленинградской области. 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</si>
  <si>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</si>
  <si>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</si>
  <si>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Курсовая разница по средствам бюджетов субъектов Российской Федерации</t>
  </si>
  <si>
    <t>985 01 06 03 00 02 0000 171</t>
  </si>
  <si>
    <t>Начальник департамента</t>
  </si>
  <si>
    <t>главный бухгалтер</t>
  </si>
  <si>
    <t xml:space="preserve">В.А. Николаева </t>
  </si>
  <si>
    <t>985 1403 6897250 540 251</t>
  </si>
  <si>
    <t>985 1403 6897250 000 000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</si>
  <si>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 в рамках непрограммных расходов органов исполнительной власти Ленинградской области.</t>
  </si>
  <si>
    <t>985 01 06 05 01 02 0003 640</t>
  </si>
  <si>
    <t>Возврат бюджетных кредитов из средств лизингового фонда для обеспечения агропромышленного комплекса племенным высокопродуктивным скотом и птицей</t>
  </si>
  <si>
    <t>января</t>
  </si>
  <si>
    <t>16</t>
  </si>
  <si>
    <t>01.01.2016</t>
  </si>
  <si>
    <t>04</t>
  </si>
  <si>
    <t>февраля</t>
  </si>
  <si>
    <t>Первый заместитель Председателя Правительства</t>
  </si>
  <si>
    <t xml:space="preserve">Ленинградской области-председатель комитета финансов </t>
  </si>
  <si>
    <t>Иванова И.В.</t>
  </si>
  <si>
    <t xml:space="preserve">Начальник департамента </t>
  </si>
  <si>
    <t xml:space="preserve">бюджетной политики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</si>
</sst>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2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3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3" fontId="5" fillId="0" borderId="15" xfId="58" applyFont="1" applyFill="1" applyBorder="1" applyAlignment="1">
      <alignment horizontal="center"/>
    </xf>
    <xf numFmtId="43" fontId="5" fillId="0" borderId="20" xfId="58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8" xfId="0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left" wrapText="1" indent="2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3" fontId="2" fillId="0" borderId="15" xfId="58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3" fontId="5" fillId="0" borderId="16" xfId="58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3" fontId="5" fillId="33" borderId="15" xfId="58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3" fontId="5" fillId="0" borderId="17" xfId="58" applyFont="1" applyFill="1" applyBorder="1" applyAlignment="1">
      <alignment/>
    </xf>
    <xf numFmtId="43" fontId="5" fillId="0" borderId="18" xfId="58" applyFont="1" applyFill="1" applyBorder="1" applyAlignment="1">
      <alignment/>
    </xf>
    <xf numFmtId="43" fontId="5" fillId="0" borderId="33" xfId="58" applyFont="1" applyFill="1" applyBorder="1" applyAlignment="1">
      <alignment/>
    </xf>
    <xf numFmtId="4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3" fontId="2" fillId="0" borderId="26" xfId="58" applyFont="1" applyFill="1" applyBorder="1" applyAlignment="1">
      <alignment horizontal="center"/>
    </xf>
    <xf numFmtId="0" fontId="4" fillId="0" borderId="38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3" fontId="2" fillId="0" borderId="16" xfId="58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3" fontId="2" fillId="33" borderId="15" xfId="58" applyFont="1" applyFill="1" applyBorder="1" applyAlignment="1">
      <alignment horizontal="center"/>
    </xf>
    <xf numFmtId="43" fontId="5" fillId="33" borderId="16" xfId="58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3" fontId="2" fillId="0" borderId="51" xfId="58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 indent="2"/>
    </xf>
    <xf numFmtId="0" fontId="0" fillId="0" borderId="13" xfId="0" applyFont="1" applyBorder="1" applyAlignment="1">
      <alignment horizontal="left" wrapText="1" indent="2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 indent="2"/>
    </xf>
    <xf numFmtId="0" fontId="1" fillId="0" borderId="54" xfId="0" applyFont="1" applyBorder="1" applyAlignment="1">
      <alignment horizontal="left" indent="2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55" xfId="0" applyFont="1" applyBorder="1" applyAlignment="1">
      <alignment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 indent="2"/>
    </xf>
    <xf numFmtId="0" fontId="1" fillId="0" borderId="54" xfId="0" applyFont="1" applyFill="1" applyBorder="1" applyAlignment="1">
      <alignment horizontal="left" indent="2"/>
    </xf>
    <xf numFmtId="4" fontId="5" fillId="0" borderId="4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5" fillId="0" borderId="3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2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49" fontId="1" fillId="0" borderId="43" xfId="0" applyNumberFormat="1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53" xfId="0" applyFont="1" applyFill="1" applyBorder="1" applyAlignment="1">
      <alignment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49" fontId="1" fillId="0" borderId="66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4" fontId="5" fillId="0" borderId="6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49" fontId="1" fillId="0" borderId="6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1"/>
  <sheetViews>
    <sheetView tabSelected="1"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ht="3" customHeight="1"/>
    <row r="2" spans="1:149" ht="12" customHeight="1">
      <c r="A2" s="112" t="s">
        <v>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</row>
    <row r="3" spans="1:149" ht="12" customHeight="1">
      <c r="A3" s="112" t="s">
        <v>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</row>
    <row r="4" spans="1:149" ht="12" customHeight="1">
      <c r="A4" s="112" t="s">
        <v>58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</row>
    <row r="5" spans="1:166" ht="12" customHeight="1" thickBot="1">
      <c r="A5" s="112" t="s">
        <v>69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3"/>
      <c r="ET5" s="94" t="s">
        <v>0</v>
      </c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6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97" t="s">
        <v>30</v>
      </c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9"/>
    </row>
    <row r="7" spans="62:166" ht="15" customHeight="1">
      <c r="BJ7" s="2" t="s">
        <v>77</v>
      </c>
      <c r="BK7" s="106" t="s">
        <v>236</v>
      </c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7">
        <v>20</v>
      </c>
      <c r="CG7" s="107"/>
      <c r="CH7" s="107"/>
      <c r="CI7" s="107"/>
      <c r="CJ7" s="108" t="s">
        <v>237</v>
      </c>
      <c r="CK7" s="108"/>
      <c r="CL7" s="108"/>
      <c r="CM7" s="1" t="s">
        <v>59</v>
      </c>
      <c r="ER7" s="2" t="s">
        <v>1</v>
      </c>
      <c r="ET7" s="72" t="s">
        <v>238</v>
      </c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4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03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5"/>
    </row>
    <row r="10" spans="1:166" ht="11.25">
      <c r="A10" s="1" t="s">
        <v>62</v>
      </c>
      <c r="B10" s="1" t="s">
        <v>62</v>
      </c>
      <c r="ER10" s="2" t="s">
        <v>13</v>
      </c>
      <c r="ET10" s="72" t="s">
        <v>78</v>
      </c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4"/>
    </row>
    <row r="11" spans="1:166" ht="12.75">
      <c r="A11" s="1" t="s">
        <v>63</v>
      </c>
      <c r="B11" s="1" t="s">
        <v>63</v>
      </c>
      <c r="AU11" s="81" t="s">
        <v>80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R11" s="2" t="s">
        <v>64</v>
      </c>
      <c r="ET11" s="78" t="s">
        <v>79</v>
      </c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80"/>
    </row>
    <row r="12" spans="1:166" ht="15" customHeight="1">
      <c r="A12" s="1" t="s">
        <v>3</v>
      </c>
      <c r="B12" s="1" t="s">
        <v>3</v>
      </c>
      <c r="V12" s="111" t="s">
        <v>81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R12" s="2" t="s">
        <v>163</v>
      </c>
      <c r="ET12" s="72" t="s">
        <v>158</v>
      </c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4"/>
    </row>
    <row r="13" spans="1:166" ht="15" customHeight="1">
      <c r="A13" s="1" t="s">
        <v>94</v>
      </c>
      <c r="B13" s="1" t="s">
        <v>164</v>
      </c>
      <c r="ET13" s="72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4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75">
        <v>383</v>
      </c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7"/>
    </row>
    <row r="15" spans="1:166" ht="19.5" customHeight="1">
      <c r="A15" s="109" t="s">
        <v>14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</row>
    <row r="16" spans="1:166" ht="11.25" customHeight="1">
      <c r="A16" s="62" t="s">
        <v>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61" t="s">
        <v>17</v>
      </c>
      <c r="AO16" s="62"/>
      <c r="AP16" s="62"/>
      <c r="AQ16" s="62"/>
      <c r="AR16" s="62"/>
      <c r="AS16" s="63"/>
      <c r="AT16" s="61" t="s">
        <v>65</v>
      </c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3"/>
      <c r="BJ16" s="61" t="s">
        <v>53</v>
      </c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3"/>
      <c r="CF16" s="69" t="s">
        <v>18</v>
      </c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1"/>
      <c r="ET16" s="61" t="s">
        <v>22</v>
      </c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</row>
    <row r="17" spans="1:166" ht="32.2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6"/>
      <c r="AN17" s="64"/>
      <c r="AO17" s="65"/>
      <c r="AP17" s="65"/>
      <c r="AQ17" s="65"/>
      <c r="AR17" s="65"/>
      <c r="AS17" s="66"/>
      <c r="AT17" s="64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6"/>
      <c r="BJ17" s="64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6"/>
      <c r="CF17" s="70" t="s">
        <v>74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1"/>
      <c r="CW17" s="69" t="s">
        <v>19</v>
      </c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1"/>
      <c r="DN17" s="69" t="s">
        <v>20</v>
      </c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1"/>
      <c r="EE17" s="69" t="s">
        <v>21</v>
      </c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1"/>
      <c r="ET17" s="64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</row>
    <row r="18" spans="1:166" ht="12" thickBot="1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58">
        <v>2</v>
      </c>
      <c r="AO18" s="59"/>
      <c r="AP18" s="59"/>
      <c r="AQ18" s="59"/>
      <c r="AR18" s="59"/>
      <c r="AS18" s="60"/>
      <c r="AT18" s="58">
        <v>3</v>
      </c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60"/>
      <c r="BJ18" s="58">
        <v>4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60"/>
      <c r="CF18" s="58">
        <v>5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60"/>
      <c r="CW18" s="58">
        <v>6</v>
      </c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58">
        <v>7</v>
      </c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60"/>
      <c r="EE18" s="58">
        <v>8</v>
      </c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60"/>
      <c r="ET18" s="58">
        <v>9</v>
      </c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</row>
    <row r="19" spans="1:166" ht="15.75" customHeight="1">
      <c r="A19" s="87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8" t="s">
        <v>31</v>
      </c>
      <c r="AO19" s="89"/>
      <c r="AP19" s="89"/>
      <c r="AQ19" s="89"/>
      <c r="AR19" s="89"/>
      <c r="AS19" s="89"/>
      <c r="AT19" s="90" t="s">
        <v>39</v>
      </c>
      <c r="AU19" s="90"/>
      <c r="AV19" s="90"/>
      <c r="AW19" s="90"/>
      <c r="AX19" s="90"/>
      <c r="AY19" s="90"/>
      <c r="AZ19" s="90"/>
      <c r="BA19" s="90"/>
      <c r="BB19" s="90"/>
      <c r="BC19" s="91"/>
      <c r="BD19" s="92"/>
      <c r="BE19" s="92"/>
      <c r="BF19" s="92"/>
      <c r="BG19" s="92"/>
      <c r="BH19" s="92"/>
      <c r="BI19" s="93"/>
      <c r="BJ19" s="56">
        <f>BJ21+BJ22+BJ26+BJ27+BJ28</f>
        <v>2147379200</v>
      </c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6">
        <f>SUM(CF21:CV31)</f>
        <v>2851169296.330001</v>
      </c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114" t="s">
        <v>88</v>
      </c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 t="s">
        <v>88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56">
        <f>SUM(EE21:ES31)</f>
        <v>2851169296.330001</v>
      </c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6">
        <f>BJ19-EE19</f>
        <v>-703790096.3300009</v>
      </c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67"/>
    </row>
    <row r="20" spans="1:166" ht="15" customHeight="1">
      <c r="A20" s="110" t="s">
        <v>16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30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82"/>
      <c r="BD20" s="83"/>
      <c r="BE20" s="83"/>
      <c r="BF20" s="83"/>
      <c r="BG20" s="83"/>
      <c r="BH20" s="83"/>
      <c r="BI20" s="84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68"/>
    </row>
    <row r="21" spans="1:166" ht="27" customHeight="1">
      <c r="A21" s="28" t="s">
        <v>160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30" t="s">
        <v>31</v>
      </c>
      <c r="AO21" s="31"/>
      <c r="AP21" s="31"/>
      <c r="AQ21" s="31"/>
      <c r="AR21" s="31"/>
      <c r="AS21" s="31"/>
      <c r="AT21" s="37" t="s">
        <v>159</v>
      </c>
      <c r="AU21" s="37"/>
      <c r="AV21" s="37"/>
      <c r="AW21" s="37"/>
      <c r="AX21" s="37"/>
      <c r="AY21" s="37"/>
      <c r="AZ21" s="37"/>
      <c r="BA21" s="37"/>
      <c r="BB21" s="37"/>
      <c r="BC21" s="38"/>
      <c r="BD21" s="39"/>
      <c r="BE21" s="39"/>
      <c r="BF21" s="39"/>
      <c r="BG21" s="39"/>
      <c r="BH21" s="39"/>
      <c r="BI21" s="40"/>
      <c r="BJ21" s="41">
        <v>1414912300</v>
      </c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35">
        <v>1780763963.67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6" t="s">
        <v>88</v>
      </c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 t="s">
        <v>88</v>
      </c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5">
        <f>SUM(CF21)</f>
        <v>1780763963.67</v>
      </c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2">
        <v>0</v>
      </c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4"/>
    </row>
    <row r="22" spans="1:166" ht="37.5" customHeight="1">
      <c r="A22" s="28" t="s">
        <v>89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30" t="s">
        <v>31</v>
      </c>
      <c r="AO22" s="31"/>
      <c r="AP22" s="31"/>
      <c r="AQ22" s="31"/>
      <c r="AR22" s="31"/>
      <c r="AS22" s="31"/>
      <c r="AT22" s="37" t="s">
        <v>82</v>
      </c>
      <c r="AU22" s="37"/>
      <c r="AV22" s="37"/>
      <c r="AW22" s="37"/>
      <c r="AX22" s="37"/>
      <c r="AY22" s="37"/>
      <c r="AZ22" s="37"/>
      <c r="BA22" s="37"/>
      <c r="BB22" s="37"/>
      <c r="BC22" s="38"/>
      <c r="BD22" s="39"/>
      <c r="BE22" s="39"/>
      <c r="BF22" s="39"/>
      <c r="BG22" s="39"/>
      <c r="BH22" s="39"/>
      <c r="BI22" s="40"/>
      <c r="BJ22" s="41">
        <v>11992600</v>
      </c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35">
        <v>11226838.91</v>
      </c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6" t="s">
        <v>88</v>
      </c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 t="s">
        <v>88</v>
      </c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5">
        <f aca="true" t="shared" si="0" ref="EE22:EE31">SUM(CF22)</f>
        <v>11226838.91</v>
      </c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2">
        <f>BJ22-EE22</f>
        <v>765761.0899999999</v>
      </c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4"/>
    </row>
    <row r="23" spans="1:166" ht="37.5" customHeight="1">
      <c r="A23" s="28" t="s">
        <v>101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30" t="s">
        <v>31</v>
      </c>
      <c r="AO23" s="31"/>
      <c r="AP23" s="31"/>
      <c r="AQ23" s="31"/>
      <c r="AR23" s="31"/>
      <c r="AS23" s="31"/>
      <c r="AT23" s="37" t="s">
        <v>83</v>
      </c>
      <c r="AU23" s="37"/>
      <c r="AV23" s="37"/>
      <c r="AW23" s="37"/>
      <c r="AX23" s="37"/>
      <c r="AY23" s="37"/>
      <c r="AZ23" s="37"/>
      <c r="BA23" s="37"/>
      <c r="BB23" s="37"/>
      <c r="BC23" s="38"/>
      <c r="BD23" s="39"/>
      <c r="BE23" s="39"/>
      <c r="BF23" s="39"/>
      <c r="BG23" s="39"/>
      <c r="BH23" s="39"/>
      <c r="BI23" s="40"/>
      <c r="BJ23" s="41" t="s">
        <v>88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35">
        <v>228107.67</v>
      </c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6" t="s">
        <v>88</v>
      </c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 t="s">
        <v>88</v>
      </c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5">
        <f t="shared" si="0"/>
        <v>228107.67</v>
      </c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 t="s">
        <v>88</v>
      </c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4"/>
    </row>
    <row r="24" spans="1:166" ht="58.5" customHeight="1">
      <c r="A24" s="28" t="s">
        <v>90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30" t="s">
        <v>31</v>
      </c>
      <c r="AO24" s="31"/>
      <c r="AP24" s="31"/>
      <c r="AQ24" s="31"/>
      <c r="AR24" s="31"/>
      <c r="AS24" s="31"/>
      <c r="AT24" s="37" t="s">
        <v>84</v>
      </c>
      <c r="AU24" s="37"/>
      <c r="AV24" s="37"/>
      <c r="AW24" s="37"/>
      <c r="AX24" s="37"/>
      <c r="AY24" s="37"/>
      <c r="AZ24" s="37"/>
      <c r="BA24" s="37"/>
      <c r="BB24" s="37"/>
      <c r="BC24" s="38"/>
      <c r="BD24" s="39"/>
      <c r="BE24" s="39"/>
      <c r="BF24" s="39"/>
      <c r="BG24" s="39"/>
      <c r="BH24" s="39"/>
      <c r="BI24" s="40"/>
      <c r="BJ24" s="41" t="s">
        <v>88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35">
        <v>2560381.25</v>
      </c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6" t="s">
        <v>88</v>
      </c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 t="s">
        <v>88</v>
      </c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5">
        <f t="shared" si="0"/>
        <v>2560381.25</v>
      </c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 t="s">
        <v>88</v>
      </c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4"/>
    </row>
    <row r="25" spans="1:166" ht="27" customHeight="1">
      <c r="A25" s="28" t="s">
        <v>91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30" t="s">
        <v>31</v>
      </c>
      <c r="AO25" s="31"/>
      <c r="AP25" s="31"/>
      <c r="AQ25" s="31"/>
      <c r="AR25" s="31"/>
      <c r="AS25" s="31"/>
      <c r="AT25" s="37" t="s">
        <v>85</v>
      </c>
      <c r="AU25" s="37"/>
      <c r="AV25" s="37"/>
      <c r="AW25" s="37"/>
      <c r="AX25" s="37"/>
      <c r="AY25" s="37"/>
      <c r="AZ25" s="37"/>
      <c r="BA25" s="37"/>
      <c r="BB25" s="37"/>
      <c r="BC25" s="38"/>
      <c r="BD25" s="39"/>
      <c r="BE25" s="39"/>
      <c r="BF25" s="39"/>
      <c r="BG25" s="39"/>
      <c r="BH25" s="39"/>
      <c r="BI25" s="40"/>
      <c r="BJ25" s="41" t="s">
        <v>88</v>
      </c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35">
        <v>4340.27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6" t="s">
        <v>88</v>
      </c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 t="s">
        <v>88</v>
      </c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5">
        <f t="shared" si="0"/>
        <v>4340.27</v>
      </c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 t="s">
        <v>88</v>
      </c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4"/>
    </row>
    <row r="26" spans="1:166" ht="41.25" customHeight="1">
      <c r="A26" s="28" t="s">
        <v>95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30" t="s">
        <v>31</v>
      </c>
      <c r="AO26" s="31"/>
      <c r="AP26" s="31"/>
      <c r="AQ26" s="31"/>
      <c r="AR26" s="31"/>
      <c r="AS26" s="31"/>
      <c r="AT26" s="37" t="s">
        <v>96</v>
      </c>
      <c r="AU26" s="37"/>
      <c r="AV26" s="37"/>
      <c r="AW26" s="37"/>
      <c r="AX26" s="37"/>
      <c r="AY26" s="37"/>
      <c r="AZ26" s="37"/>
      <c r="BA26" s="37"/>
      <c r="BB26" s="37"/>
      <c r="BC26" s="38"/>
      <c r="BD26" s="39"/>
      <c r="BE26" s="39"/>
      <c r="BF26" s="39"/>
      <c r="BG26" s="39"/>
      <c r="BH26" s="39"/>
      <c r="BI26" s="40"/>
      <c r="BJ26" s="41">
        <v>558469200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35">
        <v>898042100</v>
      </c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6" t="s">
        <v>88</v>
      </c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 t="s">
        <v>88</v>
      </c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5">
        <f>SUM(CF26)</f>
        <v>898042100</v>
      </c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2">
        <v>0</v>
      </c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4"/>
    </row>
    <row r="27" spans="1:166" ht="66.75" customHeight="1">
      <c r="A27" s="28" t="s">
        <v>87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30" t="s">
        <v>31</v>
      </c>
      <c r="AO27" s="31"/>
      <c r="AP27" s="31"/>
      <c r="AQ27" s="31"/>
      <c r="AR27" s="31"/>
      <c r="AS27" s="31"/>
      <c r="AT27" s="37" t="s">
        <v>86</v>
      </c>
      <c r="AU27" s="37"/>
      <c r="AV27" s="37"/>
      <c r="AW27" s="37"/>
      <c r="AX27" s="37"/>
      <c r="AY27" s="37"/>
      <c r="AZ27" s="37"/>
      <c r="BA27" s="37"/>
      <c r="BB27" s="37"/>
      <c r="BC27" s="38"/>
      <c r="BD27" s="39"/>
      <c r="BE27" s="39"/>
      <c r="BF27" s="39"/>
      <c r="BG27" s="39"/>
      <c r="BH27" s="39"/>
      <c r="BI27" s="40"/>
      <c r="BJ27" s="41">
        <v>69261200</v>
      </c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35">
        <v>69261200</v>
      </c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45" t="s">
        <v>88</v>
      </c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7"/>
      <c r="DN27" s="36" t="s">
        <v>88</v>
      </c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5">
        <f t="shared" si="0"/>
        <v>69261200</v>
      </c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2">
        <f>BJ27-EE27</f>
        <v>0</v>
      </c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4"/>
    </row>
    <row r="28" spans="1:166" ht="33" customHeight="1">
      <c r="A28" s="28" t="s">
        <v>185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30" t="s">
        <v>31</v>
      </c>
      <c r="AO28" s="31"/>
      <c r="AP28" s="31"/>
      <c r="AQ28" s="31"/>
      <c r="AR28" s="31"/>
      <c r="AS28" s="31"/>
      <c r="AT28" s="37" t="s">
        <v>136</v>
      </c>
      <c r="AU28" s="37"/>
      <c r="AV28" s="37"/>
      <c r="AW28" s="37"/>
      <c r="AX28" s="37"/>
      <c r="AY28" s="37"/>
      <c r="AZ28" s="37"/>
      <c r="BA28" s="37"/>
      <c r="BB28" s="37"/>
      <c r="BC28" s="38"/>
      <c r="BD28" s="39"/>
      <c r="BE28" s="39"/>
      <c r="BF28" s="39"/>
      <c r="BG28" s="39"/>
      <c r="BH28" s="39"/>
      <c r="BI28" s="40"/>
      <c r="BJ28" s="41">
        <v>92743900</v>
      </c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35">
        <v>92601969.78</v>
      </c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45" t="s">
        <v>88</v>
      </c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7"/>
      <c r="DN28" s="36" t="s">
        <v>88</v>
      </c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5">
        <f>SUM(CF28)</f>
        <v>92601969.78</v>
      </c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2">
        <f>BJ28-EE28</f>
        <v>141930.2199999988</v>
      </c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4"/>
    </row>
    <row r="29" spans="1:166" ht="66.75" customHeight="1">
      <c r="A29" s="28" t="s">
        <v>100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30" t="s">
        <v>31</v>
      </c>
      <c r="AO29" s="31"/>
      <c r="AP29" s="31"/>
      <c r="AQ29" s="31"/>
      <c r="AR29" s="31"/>
      <c r="AS29" s="31"/>
      <c r="AT29" s="37" t="s">
        <v>99</v>
      </c>
      <c r="AU29" s="37"/>
      <c r="AV29" s="37"/>
      <c r="AW29" s="37"/>
      <c r="AX29" s="37"/>
      <c r="AY29" s="37"/>
      <c r="AZ29" s="37"/>
      <c r="BA29" s="37"/>
      <c r="BB29" s="37"/>
      <c r="BC29" s="38"/>
      <c r="BD29" s="39"/>
      <c r="BE29" s="39"/>
      <c r="BF29" s="39"/>
      <c r="BG29" s="39"/>
      <c r="BH29" s="39"/>
      <c r="BI29" s="40"/>
      <c r="BJ29" s="41" t="s">
        <v>88</v>
      </c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35">
        <v>7169.32</v>
      </c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6" t="s">
        <v>88</v>
      </c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 t="s">
        <v>88</v>
      </c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5">
        <f>SUM(CF29)</f>
        <v>7169.32</v>
      </c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 t="s">
        <v>88</v>
      </c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4"/>
    </row>
    <row r="30" spans="1:166" ht="61.5" customHeight="1">
      <c r="A30" s="28" t="s">
        <v>93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30" t="s">
        <v>31</v>
      </c>
      <c r="AO30" s="31"/>
      <c r="AP30" s="31"/>
      <c r="AQ30" s="31"/>
      <c r="AR30" s="31"/>
      <c r="AS30" s="31"/>
      <c r="AT30" s="37" t="s">
        <v>92</v>
      </c>
      <c r="AU30" s="37"/>
      <c r="AV30" s="37"/>
      <c r="AW30" s="37"/>
      <c r="AX30" s="37"/>
      <c r="AY30" s="37"/>
      <c r="AZ30" s="37"/>
      <c r="BA30" s="37"/>
      <c r="BB30" s="37"/>
      <c r="BC30" s="38"/>
      <c r="BD30" s="39"/>
      <c r="BE30" s="39"/>
      <c r="BF30" s="39"/>
      <c r="BG30" s="39"/>
      <c r="BH30" s="39"/>
      <c r="BI30" s="40"/>
      <c r="BJ30" s="41" t="s">
        <v>88</v>
      </c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35">
        <v>638858.2</v>
      </c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6" t="s">
        <v>88</v>
      </c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 t="s">
        <v>88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5">
        <f t="shared" si="0"/>
        <v>638858.2</v>
      </c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 t="s">
        <v>88</v>
      </c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4"/>
    </row>
    <row r="31" spans="1:166" ht="54.75" customHeight="1" thickBot="1">
      <c r="A31" s="28" t="s">
        <v>184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50" t="s">
        <v>31</v>
      </c>
      <c r="AO31" s="51"/>
      <c r="AP31" s="51"/>
      <c r="AQ31" s="51"/>
      <c r="AR31" s="51"/>
      <c r="AS31" s="51"/>
      <c r="AT31" s="52" t="s">
        <v>183</v>
      </c>
      <c r="AU31" s="52"/>
      <c r="AV31" s="52"/>
      <c r="AW31" s="52"/>
      <c r="AX31" s="52"/>
      <c r="AY31" s="52"/>
      <c r="AZ31" s="52"/>
      <c r="BA31" s="52"/>
      <c r="BB31" s="52"/>
      <c r="BC31" s="53"/>
      <c r="BD31" s="54"/>
      <c r="BE31" s="54"/>
      <c r="BF31" s="54"/>
      <c r="BG31" s="54"/>
      <c r="BH31" s="54"/>
      <c r="BI31" s="55"/>
      <c r="BJ31" s="42" t="s">
        <v>88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8">
        <v>-4165632.74</v>
      </c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9" t="s">
        <v>88</v>
      </c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 t="s">
        <v>88</v>
      </c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8">
        <f t="shared" si="0"/>
        <v>-4165632.74</v>
      </c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 t="s">
        <v>88</v>
      </c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4"/>
    </row>
  </sheetData>
  <sheetProtection/>
  <mergeCells count="155"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CW21:DM21"/>
    <mergeCell ref="A24:AM24"/>
    <mergeCell ref="EE28:ES28"/>
    <mergeCell ref="ET28:FJ28"/>
    <mergeCell ref="A28:AM28"/>
    <mergeCell ref="AN28:AS28"/>
    <mergeCell ref="AT28:BI28"/>
    <mergeCell ref="BJ28:CE28"/>
    <mergeCell ref="CF28:CV28"/>
    <mergeCell ref="CW28:DM28"/>
    <mergeCell ref="DN28:ED28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ET5:FJ5"/>
    <mergeCell ref="ET6:FJ6"/>
    <mergeCell ref="ET7:FJ7"/>
    <mergeCell ref="ET10:FJ10"/>
    <mergeCell ref="ET8:FJ9"/>
    <mergeCell ref="BK7:CE7"/>
    <mergeCell ref="CF7:CI7"/>
    <mergeCell ref="CJ7:CL7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AN24:AS24"/>
    <mergeCell ref="AT24:BI24"/>
    <mergeCell ref="ET13:FJ13"/>
    <mergeCell ref="ET14:FJ14"/>
    <mergeCell ref="CF18:CV18"/>
    <mergeCell ref="CW18:DM18"/>
    <mergeCell ref="CW20:DM20"/>
    <mergeCell ref="CF23:CV23"/>
    <mergeCell ref="AN22:AS22"/>
    <mergeCell ref="EE19:ES19"/>
    <mergeCell ref="EE23:ES23"/>
    <mergeCell ref="EE22:ES22"/>
    <mergeCell ref="CW22:DM22"/>
    <mergeCell ref="DN22:ED22"/>
    <mergeCell ref="DN23:ED23"/>
    <mergeCell ref="ET27:FJ27"/>
    <mergeCell ref="EE24:ES24"/>
    <mergeCell ref="CW17:DM17"/>
    <mergeCell ref="DN17:ED17"/>
    <mergeCell ref="EE17:ES17"/>
    <mergeCell ref="CF16:ES16"/>
    <mergeCell ref="CF17:CV17"/>
    <mergeCell ref="AN16:AS17"/>
    <mergeCell ref="AT16:BI17"/>
    <mergeCell ref="EE18:ES18"/>
    <mergeCell ref="BJ16:CE17"/>
    <mergeCell ref="ET16:FJ17"/>
    <mergeCell ref="ET19:FJ19"/>
    <mergeCell ref="ET20:FJ20"/>
    <mergeCell ref="ET23:FJ23"/>
    <mergeCell ref="ET22:FJ22"/>
    <mergeCell ref="ET18:FJ18"/>
    <mergeCell ref="CW23:DM23"/>
    <mergeCell ref="DN18:ED18"/>
    <mergeCell ref="CF19:CV19"/>
    <mergeCell ref="A22:AM22"/>
    <mergeCell ref="BJ25:CE25"/>
    <mergeCell ref="BJ24:CE24"/>
    <mergeCell ref="AN23:AS23"/>
    <mergeCell ref="AT23:BI23"/>
    <mergeCell ref="BJ23:CE23"/>
    <mergeCell ref="A23:AM23"/>
    <mergeCell ref="A25:AM25"/>
    <mergeCell ref="AN25:AS25"/>
    <mergeCell ref="AT25:BI25"/>
    <mergeCell ref="ET24:FJ24"/>
    <mergeCell ref="CF25:CV25"/>
    <mergeCell ref="CW25:DM25"/>
    <mergeCell ref="DN25:ED25"/>
    <mergeCell ref="EE25:ES25"/>
    <mergeCell ref="ET25:FJ25"/>
    <mergeCell ref="CF24:CV24"/>
    <mergeCell ref="CW24:DM24"/>
    <mergeCell ref="DN24:ED24"/>
    <mergeCell ref="A27:AM27"/>
    <mergeCell ref="AN27:AS27"/>
    <mergeCell ref="AT27:BI27"/>
    <mergeCell ref="BJ27:CE27"/>
    <mergeCell ref="A26:AM26"/>
    <mergeCell ref="AN26:AS26"/>
    <mergeCell ref="AT26:BI26"/>
    <mergeCell ref="BJ26:CE26"/>
    <mergeCell ref="A30:AM30"/>
    <mergeCell ref="AN30:AS30"/>
    <mergeCell ref="AT30:BI30"/>
    <mergeCell ref="BJ30:CE30"/>
    <mergeCell ref="A31:AM31"/>
    <mergeCell ref="AN31:AS31"/>
    <mergeCell ref="AT31:BI31"/>
    <mergeCell ref="CF27:CV27"/>
    <mergeCell ref="CW27:DM27"/>
    <mergeCell ref="CF30:CV30"/>
    <mergeCell ref="EE31:ES31"/>
    <mergeCell ref="EE27:ES27"/>
    <mergeCell ref="DN27:ED27"/>
    <mergeCell ref="DN30:ED30"/>
    <mergeCell ref="CF31:CV31"/>
    <mergeCell ref="CW31:DM31"/>
    <mergeCell ref="DN31:ED31"/>
    <mergeCell ref="EE29:ES29"/>
    <mergeCell ref="AT29:BI29"/>
    <mergeCell ref="BJ29:CE29"/>
    <mergeCell ref="ET29:FJ29"/>
    <mergeCell ref="BJ31:CE31"/>
    <mergeCell ref="EE30:ES30"/>
    <mergeCell ref="CW30:DM30"/>
    <mergeCell ref="ET30:FJ30"/>
    <mergeCell ref="ET31:FJ31"/>
    <mergeCell ref="A29:AM29"/>
    <mergeCell ref="AN29:AS29"/>
    <mergeCell ref="ET26:FJ26"/>
    <mergeCell ref="CF26:CV26"/>
    <mergeCell ref="CW26:DM26"/>
    <mergeCell ref="DN26:ED26"/>
    <mergeCell ref="EE26:ES26"/>
    <mergeCell ref="CF29:CV29"/>
    <mergeCell ref="CW29:DM29"/>
    <mergeCell ref="DN29:ED29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6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1.0039062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109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</row>
    <row r="3" spans="1:166" ht="22.5" customHeight="1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3"/>
      <c r="AK3" s="61" t="s">
        <v>17</v>
      </c>
      <c r="AL3" s="62"/>
      <c r="AM3" s="62"/>
      <c r="AN3" s="62"/>
      <c r="AO3" s="62"/>
      <c r="AP3" s="63"/>
      <c r="AQ3" s="61" t="s">
        <v>97</v>
      </c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3"/>
      <c r="BC3" s="61" t="s">
        <v>49</v>
      </c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3"/>
      <c r="BU3" s="61" t="s">
        <v>24</v>
      </c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3"/>
      <c r="CH3" s="69" t="s">
        <v>18</v>
      </c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1"/>
      <c r="EK3" s="69" t="s">
        <v>25</v>
      </c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</row>
    <row r="4" spans="1:166" ht="43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64"/>
      <c r="AL4" s="65"/>
      <c r="AM4" s="65"/>
      <c r="AN4" s="65"/>
      <c r="AO4" s="65"/>
      <c r="AP4" s="66"/>
      <c r="AQ4" s="64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6"/>
      <c r="BC4" s="64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6"/>
      <c r="BU4" s="64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6"/>
      <c r="CH4" s="70" t="s">
        <v>74</v>
      </c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1"/>
      <c r="CX4" s="69" t="s">
        <v>19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1"/>
      <c r="DK4" s="69" t="s">
        <v>20</v>
      </c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1"/>
      <c r="DX4" s="69" t="s">
        <v>21</v>
      </c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1"/>
      <c r="EK4" s="64" t="s">
        <v>98</v>
      </c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6"/>
      <c r="EX4" s="64" t="s">
        <v>29</v>
      </c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</row>
    <row r="5" spans="1:166" ht="12" thickBot="1">
      <c r="A5" s="85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6"/>
      <c r="AK5" s="58">
        <v>2</v>
      </c>
      <c r="AL5" s="59"/>
      <c r="AM5" s="59"/>
      <c r="AN5" s="59"/>
      <c r="AO5" s="59"/>
      <c r="AP5" s="60"/>
      <c r="AQ5" s="58">
        <v>3</v>
      </c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60"/>
      <c r="BC5" s="58">
        <v>4</v>
      </c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60"/>
      <c r="BU5" s="58">
        <v>5</v>
      </c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60"/>
      <c r="CH5" s="58">
        <v>6</v>
      </c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60"/>
      <c r="CX5" s="58">
        <v>7</v>
      </c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60"/>
      <c r="DK5" s="58">
        <v>8</v>
      </c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60"/>
      <c r="DX5" s="58">
        <v>9</v>
      </c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60"/>
      <c r="EK5" s="58">
        <v>10</v>
      </c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8">
        <v>11</v>
      </c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</row>
    <row r="6" spans="1:166" ht="15" customHeight="1">
      <c r="A6" s="137" t="s">
        <v>23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8" t="s">
        <v>32</v>
      </c>
      <c r="AL6" s="139"/>
      <c r="AM6" s="139"/>
      <c r="AN6" s="139"/>
      <c r="AO6" s="139"/>
      <c r="AP6" s="139"/>
      <c r="AQ6" s="140" t="s">
        <v>39</v>
      </c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34">
        <f>BC9+BC11+BC13+BC15+BC17+BC19+BC21+BC23+BC25+BC27+BC29+BC31+BC33+BC35+BC37+BC39+BC41+BC43+BC45</f>
        <v>4632533341.1</v>
      </c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41">
        <f>BU9+BU11+BU13+BU15+BU17+BU19+BU21+BU23+BU25+BU27+BU29+BU31+BU33+BU35+BU37+BU39+BU41+BU43+BU45</f>
        <v>4490989610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4">
        <f>CH9+CH11+CH13+CH15+CH17+CH19+CH21+CH23+CH25+CH27+CH29+CH31+CH33+CH35+CH37+CH39+CH41+CH43+CH45</f>
        <v>4206307587</v>
      </c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6">
        <v>0</v>
      </c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>
        <v>0</v>
      </c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4">
        <f>DX9+DX11+DX13+DX15+DX17+DX19+DX21+DX23+DX25+DX27+DX29+DX31+DX33+DX35+DX37+DX39+DX41+DX43+DX45</f>
        <v>4206307587</v>
      </c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4">
        <f>EK9+EK11+EK13+EK15+EK17+EK19+EK21+EK23+EK25+EK27+EK29+EK31+EK33+EK35+EK37+EK39+EK41+EK43+EK45</f>
        <v>426225754.1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41">
        <f>EX9+EX11+EX13+EX15+EX17+EX19+EX21+EX23+EX25+EX27+EX29+EX31+EX33+EX35+EX37+EX39+EX41+EX43+EX45</f>
        <v>284682023</v>
      </c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42"/>
    </row>
    <row r="7" spans="1:166" ht="15.75" customHeight="1">
      <c r="A7" s="110" t="s">
        <v>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21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26"/>
    </row>
    <row r="8" spans="1:166" ht="93.75" customHeight="1">
      <c r="A8" s="116" t="s">
        <v>198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7"/>
      <c r="AK8" s="118" t="s">
        <v>32</v>
      </c>
      <c r="AL8" s="119"/>
      <c r="AM8" s="119"/>
      <c r="AN8" s="119"/>
      <c r="AO8" s="119"/>
      <c r="AP8" s="119"/>
      <c r="AQ8" s="146" t="s">
        <v>165</v>
      </c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7">
        <f>BC9</f>
        <v>10522900</v>
      </c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>
        <f>BU9</f>
        <v>10522900</v>
      </c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3">
        <f>CH9</f>
        <v>10522900</v>
      </c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7">
        <v>0</v>
      </c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>
        <v>0</v>
      </c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3">
        <f aca="true" t="shared" si="0" ref="DX8:DX43">CH8</f>
        <v>10522900</v>
      </c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22">
        <v>0</v>
      </c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5"/>
      <c r="EX8" s="122">
        <v>0</v>
      </c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5"/>
    </row>
    <row r="9" spans="1:166" ht="22.5" customHeight="1">
      <c r="A9" s="28" t="s">
        <v>197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  <c r="AK9" s="121" t="s">
        <v>32</v>
      </c>
      <c r="AL9" s="37"/>
      <c r="AM9" s="37"/>
      <c r="AN9" s="37"/>
      <c r="AO9" s="37"/>
      <c r="AP9" s="37"/>
      <c r="AQ9" s="127" t="s">
        <v>137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8">
        <v>10522900</v>
      </c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>
        <v>10522900</v>
      </c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9">
        <v>10522900</v>
      </c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28">
        <v>0</v>
      </c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>
        <v>0</v>
      </c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9">
        <f t="shared" si="0"/>
        <v>10522900</v>
      </c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28">
        <f>BC9-DX9</f>
        <v>0</v>
      </c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>
        <f>BU9-DX9</f>
        <v>0</v>
      </c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48"/>
    </row>
    <row r="10" spans="1:166" ht="43.5" customHeight="1">
      <c r="A10" s="116" t="s">
        <v>200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7"/>
      <c r="AK10" s="118" t="s">
        <v>32</v>
      </c>
      <c r="AL10" s="119"/>
      <c r="AM10" s="119"/>
      <c r="AN10" s="119"/>
      <c r="AO10" s="119"/>
      <c r="AP10" s="119"/>
      <c r="AQ10" s="119" t="s">
        <v>166</v>
      </c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22">
        <f>BC11</f>
        <v>91543731.1</v>
      </c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0">
        <f>BU11</f>
        <v>0</v>
      </c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>
        <f>CH11</f>
        <v>0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>
        <v>0</v>
      </c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>
        <v>0</v>
      </c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>
        <f t="shared" si="0"/>
        <v>0</v>
      </c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2">
        <v>0</v>
      </c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5"/>
      <c r="EX10" s="120">
        <f>BU10</f>
        <v>0</v>
      </c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45"/>
    </row>
    <row r="11" spans="1:166" ht="25.5" customHeight="1">
      <c r="A11" s="28" t="s">
        <v>199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121" t="s">
        <v>32</v>
      </c>
      <c r="AL11" s="37"/>
      <c r="AM11" s="37"/>
      <c r="AN11" s="37"/>
      <c r="AO11" s="37"/>
      <c r="AP11" s="37"/>
      <c r="AQ11" s="37" t="s">
        <v>138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5">
        <v>91543731.1</v>
      </c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41">
        <v>0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>
        <v>0</v>
      </c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>
        <v>0</v>
      </c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>
        <v>0</v>
      </c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>
        <f t="shared" si="0"/>
        <v>0</v>
      </c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>
        <f>BC11-DX11</f>
        <v>91543731.1</v>
      </c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>
        <f>BU11-DX11</f>
        <v>0</v>
      </c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124"/>
    </row>
    <row r="12" spans="1:166" ht="72" customHeight="1">
      <c r="A12" s="116" t="s">
        <v>201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7"/>
      <c r="AK12" s="118" t="s">
        <v>32</v>
      </c>
      <c r="AL12" s="119"/>
      <c r="AM12" s="119"/>
      <c r="AN12" s="119"/>
      <c r="AO12" s="119"/>
      <c r="AP12" s="119"/>
      <c r="AQ12" s="119" t="s">
        <v>167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22">
        <f>BC13</f>
        <v>50000000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0">
        <f>BU13</f>
        <v>0</v>
      </c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>
        <f>CH13</f>
        <v>0</v>
      </c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>
        <v>0</v>
      </c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>
        <v>0</v>
      </c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>
        <f t="shared" si="0"/>
        <v>0</v>
      </c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2">
        <v>0</v>
      </c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5"/>
      <c r="EX12" s="120">
        <f>BU12</f>
        <v>0</v>
      </c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45"/>
    </row>
    <row r="13" spans="1:166" ht="20.25" customHeight="1">
      <c r="A13" s="28" t="s">
        <v>199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121" t="s">
        <v>32</v>
      </c>
      <c r="AL13" s="37"/>
      <c r="AM13" s="37"/>
      <c r="AN13" s="37"/>
      <c r="AO13" s="37"/>
      <c r="AP13" s="37"/>
      <c r="AQ13" s="37" t="s">
        <v>139</v>
      </c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5">
        <v>50000000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41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>
        <v>0</v>
      </c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>
        <v>0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>
        <v>0</v>
      </c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>
        <f t="shared" si="0"/>
        <v>0</v>
      </c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35">
        <f>BC13-DX13</f>
        <v>50000000</v>
      </c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41">
        <f>BU13-DX13</f>
        <v>0</v>
      </c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124"/>
    </row>
    <row r="14" spans="1:166" ht="72.75" customHeight="1">
      <c r="A14" s="116" t="s">
        <v>203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7"/>
      <c r="AK14" s="118" t="s">
        <v>32</v>
      </c>
      <c r="AL14" s="119"/>
      <c r="AM14" s="119"/>
      <c r="AN14" s="119"/>
      <c r="AO14" s="119"/>
      <c r="AP14" s="119"/>
      <c r="AQ14" s="119" t="s">
        <v>168</v>
      </c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22">
        <f>BC15</f>
        <v>4720000</v>
      </c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2">
        <f>BU15</f>
        <v>4720000</v>
      </c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0">
        <f>CH15</f>
        <v>3451972</v>
      </c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>
        <v>0</v>
      </c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>
        <v>0</v>
      </c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>
        <f t="shared" si="0"/>
        <v>3451972</v>
      </c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2">
        <v>0</v>
      </c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5"/>
      <c r="EX14" s="122">
        <v>0</v>
      </c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5"/>
    </row>
    <row r="15" spans="1:166" ht="27" customHeight="1">
      <c r="A15" s="28" t="s">
        <v>202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121" t="s">
        <v>32</v>
      </c>
      <c r="AL15" s="37"/>
      <c r="AM15" s="37"/>
      <c r="AN15" s="37"/>
      <c r="AO15" s="37"/>
      <c r="AP15" s="37"/>
      <c r="AQ15" s="37" t="s">
        <v>140</v>
      </c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5">
        <v>4720000</v>
      </c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35">
        <v>4720000</v>
      </c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41">
        <v>3451972</v>
      </c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>
        <v>0</v>
      </c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>
        <v>0</v>
      </c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>
        <f t="shared" si="0"/>
        <v>3451972</v>
      </c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f>BC15-DX15</f>
        <v>1268028</v>
      </c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35">
        <f>BU15-DX15</f>
        <v>1268028</v>
      </c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26"/>
    </row>
    <row r="16" spans="1:166" ht="76.5" customHeight="1">
      <c r="A16" s="116" t="s">
        <v>204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8" t="s">
        <v>32</v>
      </c>
      <c r="AL16" s="119"/>
      <c r="AM16" s="119"/>
      <c r="AN16" s="119"/>
      <c r="AO16" s="119"/>
      <c r="AP16" s="119"/>
      <c r="AQ16" s="119" t="s">
        <v>169</v>
      </c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2">
        <f>BC17</f>
        <v>41000</v>
      </c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2">
        <f>BU17</f>
        <v>41000</v>
      </c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0">
        <f>CH17</f>
        <v>41000</v>
      </c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>
        <v>0</v>
      </c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>
        <v>0</v>
      </c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>
        <f t="shared" si="0"/>
        <v>41000</v>
      </c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2">
        <v>0</v>
      </c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5"/>
      <c r="EX16" s="122">
        <v>0</v>
      </c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5"/>
    </row>
    <row r="17" spans="1:166" ht="31.5" customHeight="1">
      <c r="A17" s="28" t="s">
        <v>202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121" t="s">
        <v>32</v>
      </c>
      <c r="AL17" s="37"/>
      <c r="AM17" s="37"/>
      <c r="AN17" s="37"/>
      <c r="AO17" s="37"/>
      <c r="AP17" s="37"/>
      <c r="AQ17" s="37" t="s">
        <v>161</v>
      </c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5">
        <v>41000</v>
      </c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35">
        <v>41000</v>
      </c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41">
        <v>41000</v>
      </c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>
        <v>0</v>
      </c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>
        <v>0</v>
      </c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>
        <f t="shared" si="0"/>
        <v>41000</v>
      </c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>
        <f>BC17-DX17</f>
        <v>0</v>
      </c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>
        <f>BU17-DX17</f>
        <v>0</v>
      </c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124"/>
    </row>
    <row r="18" spans="1:166" ht="56.25" customHeight="1">
      <c r="A18" s="116" t="s">
        <v>206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118" t="s">
        <v>32</v>
      </c>
      <c r="AL18" s="119"/>
      <c r="AM18" s="119"/>
      <c r="AN18" s="119"/>
      <c r="AO18" s="119"/>
      <c r="AP18" s="119"/>
      <c r="AQ18" s="119" t="s">
        <v>170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22">
        <f>BC19</f>
        <v>103000000</v>
      </c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2">
        <f>BU19</f>
        <v>103000000</v>
      </c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0">
        <f>CH19</f>
        <v>150500</v>
      </c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>
        <v>0</v>
      </c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>
        <v>0</v>
      </c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>
        <f t="shared" si="0"/>
        <v>150500</v>
      </c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2">
        <v>0</v>
      </c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5"/>
      <c r="EX18" s="122">
        <v>0</v>
      </c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5"/>
    </row>
    <row r="19" spans="1:166" ht="68.25" customHeight="1">
      <c r="A19" s="28" t="s">
        <v>205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121" t="s">
        <v>32</v>
      </c>
      <c r="AL19" s="37"/>
      <c r="AM19" s="37"/>
      <c r="AN19" s="37"/>
      <c r="AO19" s="37"/>
      <c r="AP19" s="37"/>
      <c r="AQ19" s="37" t="s">
        <v>141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5">
        <v>103000000</v>
      </c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35">
        <v>103000000</v>
      </c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41">
        <v>150500</v>
      </c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>
        <v>0</v>
      </c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>
        <v>0</v>
      </c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>
        <f t="shared" si="0"/>
        <v>150500</v>
      </c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>
        <f>BC19-DX19</f>
        <v>102849500</v>
      </c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35">
        <f>BU19-DX19</f>
        <v>102849500</v>
      </c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26"/>
    </row>
    <row r="20" spans="1:166" ht="42" customHeight="1">
      <c r="A20" s="116" t="s">
        <v>207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  <c r="AK20" s="118" t="s">
        <v>32</v>
      </c>
      <c r="AL20" s="119"/>
      <c r="AM20" s="119"/>
      <c r="AN20" s="119"/>
      <c r="AO20" s="119"/>
      <c r="AP20" s="119"/>
      <c r="AQ20" s="119" t="s">
        <v>171</v>
      </c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22">
        <f>BC21</f>
        <v>50000</v>
      </c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2">
        <f>BU21</f>
        <v>50000</v>
      </c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0">
        <f>CH21</f>
        <v>0</v>
      </c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>
        <v>0</v>
      </c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>
        <v>0</v>
      </c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>
        <f>CH20</f>
        <v>0</v>
      </c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2">
        <v>0</v>
      </c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5"/>
      <c r="EX20" s="122">
        <v>0</v>
      </c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5"/>
    </row>
    <row r="21" spans="1:166" ht="66.75" customHeight="1">
      <c r="A21" s="28" t="s">
        <v>205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121" t="s">
        <v>32</v>
      </c>
      <c r="AL21" s="37"/>
      <c r="AM21" s="37"/>
      <c r="AN21" s="37"/>
      <c r="AO21" s="37"/>
      <c r="AP21" s="37"/>
      <c r="AQ21" s="37" t="s">
        <v>142</v>
      </c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5">
        <v>50000</v>
      </c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35">
        <v>50000</v>
      </c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41">
        <v>0</v>
      </c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>
        <v>0</v>
      </c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>
        <v>0</v>
      </c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>
        <f>CH21</f>
        <v>0</v>
      </c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>
        <f>BC21-DX21</f>
        <v>50000</v>
      </c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35">
        <f>BU21-DX21</f>
        <v>50000</v>
      </c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26"/>
    </row>
    <row r="22" spans="1:166" ht="96.75" customHeight="1">
      <c r="A22" s="116" t="s">
        <v>209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7"/>
      <c r="AK22" s="118" t="s">
        <v>32</v>
      </c>
      <c r="AL22" s="119"/>
      <c r="AM22" s="119"/>
      <c r="AN22" s="119"/>
      <c r="AO22" s="119"/>
      <c r="AP22" s="119"/>
      <c r="AQ22" s="119" t="s">
        <v>172</v>
      </c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22">
        <f>BC23</f>
        <v>28272000</v>
      </c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2">
        <f>BU23</f>
        <v>28272000</v>
      </c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0">
        <f>CH23</f>
        <v>28272000</v>
      </c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>
        <v>0</v>
      </c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>
        <v>0</v>
      </c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>
        <f t="shared" si="0"/>
        <v>28272000</v>
      </c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2">
        <v>0</v>
      </c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5"/>
      <c r="EX22" s="122">
        <v>0</v>
      </c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5"/>
    </row>
    <row r="23" spans="1:166" ht="42.75" customHeight="1">
      <c r="A23" s="28" t="s">
        <v>208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121" t="s">
        <v>32</v>
      </c>
      <c r="AL23" s="37"/>
      <c r="AM23" s="37"/>
      <c r="AN23" s="37"/>
      <c r="AO23" s="37"/>
      <c r="AP23" s="37"/>
      <c r="AQ23" s="37" t="s">
        <v>143</v>
      </c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5">
        <v>28272000</v>
      </c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35">
        <v>28272000</v>
      </c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41">
        <v>28272000</v>
      </c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>
        <v>0</v>
      </c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>
        <v>0</v>
      </c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>
        <f t="shared" si="0"/>
        <v>28272000</v>
      </c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>
        <f>BC23-DX23</f>
        <v>0</v>
      </c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>
        <f>BU23-DX23</f>
        <v>0</v>
      </c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124"/>
    </row>
    <row r="24" spans="1:166" ht="75.75" customHeight="1">
      <c r="A24" s="116" t="s">
        <v>211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118" t="s">
        <v>32</v>
      </c>
      <c r="AL24" s="119"/>
      <c r="AM24" s="119"/>
      <c r="AN24" s="119"/>
      <c r="AO24" s="119"/>
      <c r="AP24" s="119"/>
      <c r="AQ24" s="119" t="s">
        <v>173</v>
      </c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22">
        <f>BC25</f>
        <v>585289610</v>
      </c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2">
        <f>BU25</f>
        <v>585289610</v>
      </c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2">
        <f>CH25</f>
        <v>555678817.61</v>
      </c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0">
        <v>0</v>
      </c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>
        <v>0</v>
      </c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2">
        <f t="shared" si="0"/>
        <v>555678817.61</v>
      </c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2">
        <v>0</v>
      </c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5"/>
      <c r="EX24" s="122">
        <v>0</v>
      </c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5"/>
    </row>
    <row r="25" spans="1:166" ht="24.75" customHeight="1">
      <c r="A25" s="28" t="s">
        <v>210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121" t="s">
        <v>32</v>
      </c>
      <c r="AL25" s="37"/>
      <c r="AM25" s="37"/>
      <c r="AN25" s="37"/>
      <c r="AO25" s="37"/>
      <c r="AP25" s="37"/>
      <c r="AQ25" s="37" t="s">
        <v>144</v>
      </c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5">
        <v>585289610</v>
      </c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35">
        <v>585289610</v>
      </c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35">
        <v>555678817.61</v>
      </c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41">
        <v>0</v>
      </c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>
        <v>0</v>
      </c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35">
        <f t="shared" si="0"/>
        <v>555678817.61</v>
      </c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35">
        <f>BC25-DX25</f>
        <v>29610792.389999986</v>
      </c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35">
        <f>BU25-DX25</f>
        <v>29610792.389999986</v>
      </c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26"/>
    </row>
    <row r="26" spans="1:166" ht="106.5" customHeight="1">
      <c r="A26" s="116" t="s">
        <v>213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118" t="s">
        <v>32</v>
      </c>
      <c r="AL26" s="119"/>
      <c r="AM26" s="119"/>
      <c r="AN26" s="119"/>
      <c r="AO26" s="119"/>
      <c r="AP26" s="119"/>
      <c r="AQ26" s="119" t="s">
        <v>174</v>
      </c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20">
        <f>BC27</f>
        <v>621204200</v>
      </c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2">
        <f>BU27</f>
        <v>621204200</v>
      </c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2">
        <f>CH27</f>
        <v>621204200</v>
      </c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0">
        <v>0</v>
      </c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>
        <v>0</v>
      </c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2">
        <f t="shared" si="0"/>
        <v>621204200</v>
      </c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2">
        <v>0</v>
      </c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5"/>
      <c r="EX26" s="122">
        <v>0</v>
      </c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5"/>
    </row>
    <row r="27" spans="1:166" ht="25.5" customHeight="1">
      <c r="A27" s="28" t="s">
        <v>212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121" t="s">
        <v>32</v>
      </c>
      <c r="AL27" s="37"/>
      <c r="AM27" s="37"/>
      <c r="AN27" s="37"/>
      <c r="AO27" s="37"/>
      <c r="AP27" s="37"/>
      <c r="AQ27" s="37" t="s">
        <v>145</v>
      </c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41">
        <v>621204200</v>
      </c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35">
        <v>621204200</v>
      </c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35">
        <v>621204200</v>
      </c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41">
        <v>0</v>
      </c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>
        <v>0</v>
      </c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35">
        <f t="shared" si="0"/>
        <v>621204200</v>
      </c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41">
        <f>BC27-DX27</f>
        <v>0</v>
      </c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>
        <f>BU27-DX27</f>
        <v>0</v>
      </c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124"/>
    </row>
    <row r="28" spans="1:166" ht="107.25" customHeight="1">
      <c r="A28" s="116" t="s">
        <v>215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118" t="s">
        <v>32</v>
      </c>
      <c r="AL28" s="119"/>
      <c r="AM28" s="119"/>
      <c r="AN28" s="119"/>
      <c r="AO28" s="119"/>
      <c r="AP28" s="119"/>
      <c r="AQ28" s="119" t="s">
        <v>175</v>
      </c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22">
        <f>BC29</f>
        <v>452539700</v>
      </c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2">
        <f>BU29</f>
        <v>452539700</v>
      </c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0">
        <f>CH29</f>
        <v>401282044</v>
      </c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>
        <v>0</v>
      </c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>
        <v>0</v>
      </c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>
        <f t="shared" si="0"/>
        <v>401282044</v>
      </c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2">
        <v>0</v>
      </c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5"/>
      <c r="EX28" s="122">
        <v>0</v>
      </c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5"/>
    </row>
    <row r="29" spans="1:166" ht="27" customHeight="1">
      <c r="A29" s="28" t="s">
        <v>214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K29" s="121" t="s">
        <v>32</v>
      </c>
      <c r="AL29" s="37"/>
      <c r="AM29" s="37"/>
      <c r="AN29" s="37"/>
      <c r="AO29" s="37"/>
      <c r="AP29" s="37"/>
      <c r="AQ29" s="37" t="s">
        <v>146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5">
        <v>452539700</v>
      </c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35">
        <v>452539700</v>
      </c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41">
        <v>401282044</v>
      </c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>
        <v>0</v>
      </c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>
        <v>0</v>
      </c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>
        <f t="shared" si="0"/>
        <v>401282044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>
        <f>BC29-DX29</f>
        <v>51257656</v>
      </c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35">
        <f>BU29-DX29</f>
        <v>51257656</v>
      </c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26"/>
    </row>
    <row r="30" spans="1:166" ht="122.25" customHeight="1">
      <c r="A30" s="116" t="s">
        <v>216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118" t="s">
        <v>32</v>
      </c>
      <c r="AL30" s="119"/>
      <c r="AM30" s="119"/>
      <c r="AN30" s="119"/>
      <c r="AO30" s="119"/>
      <c r="AP30" s="119"/>
      <c r="AQ30" s="119" t="s">
        <v>176</v>
      </c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2">
        <f>BC31</f>
        <v>100000000</v>
      </c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2">
        <f>BU31</f>
        <v>100000000</v>
      </c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0">
        <f>CH31</f>
        <v>100000000</v>
      </c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>
        <v>0</v>
      </c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>
        <v>0</v>
      </c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>
        <f aca="true" t="shared" si="1" ref="DX30:DX37">CH30</f>
        <v>100000000</v>
      </c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2">
        <v>0</v>
      </c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5"/>
      <c r="EX30" s="122">
        <v>0</v>
      </c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5"/>
    </row>
    <row r="31" spans="1:166" ht="27" customHeight="1">
      <c r="A31" s="27"/>
      <c r="B31" s="27"/>
      <c r="C31" s="28" t="s">
        <v>214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60"/>
      <c r="AK31" s="121" t="s">
        <v>32</v>
      </c>
      <c r="AL31" s="37"/>
      <c r="AM31" s="37"/>
      <c r="AN31" s="37"/>
      <c r="AO31" s="37"/>
      <c r="AP31" s="37"/>
      <c r="AQ31" s="37" t="s">
        <v>147</v>
      </c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5">
        <v>100000000</v>
      </c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35">
        <v>100000000</v>
      </c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41">
        <v>100000000</v>
      </c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v>0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>
        <v>0</v>
      </c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>
        <f t="shared" si="1"/>
        <v>100000000</v>
      </c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>
        <f aca="true" t="shared" si="2" ref="EK31:EK37">BC31-DX31</f>
        <v>0</v>
      </c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>
        <f>BU31-DX31</f>
        <v>0</v>
      </c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124"/>
    </row>
    <row r="32" spans="1:166" ht="128.25" customHeight="1">
      <c r="A32" s="116" t="s">
        <v>217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7"/>
      <c r="AK32" s="118" t="s">
        <v>32</v>
      </c>
      <c r="AL32" s="119"/>
      <c r="AM32" s="119"/>
      <c r="AN32" s="119"/>
      <c r="AO32" s="119"/>
      <c r="AP32" s="119"/>
      <c r="AQ32" s="119" t="s">
        <v>177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22">
        <f>BC33</f>
        <v>203803600</v>
      </c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2">
        <f>BU33</f>
        <v>203803600</v>
      </c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0">
        <f>CH33</f>
        <v>203803600</v>
      </c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>
        <v>0</v>
      </c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>
        <v>0</v>
      </c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>
        <f t="shared" si="1"/>
        <v>203803600</v>
      </c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2">
        <v>0</v>
      </c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5"/>
      <c r="EX32" s="122">
        <v>0</v>
      </c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5"/>
    </row>
    <row r="33" spans="1:166" ht="27" customHeight="1">
      <c r="A33" s="28" t="s">
        <v>214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121" t="s">
        <v>32</v>
      </c>
      <c r="AL33" s="37"/>
      <c r="AM33" s="37"/>
      <c r="AN33" s="37"/>
      <c r="AO33" s="37"/>
      <c r="AP33" s="37"/>
      <c r="AQ33" s="37" t="s">
        <v>148</v>
      </c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5">
        <v>203803600</v>
      </c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35">
        <v>203803600</v>
      </c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41">
        <v>203803600</v>
      </c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>
        <v>0</v>
      </c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>
        <v>0</v>
      </c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>
        <f t="shared" si="1"/>
        <v>203803600</v>
      </c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>
        <f t="shared" si="2"/>
        <v>0</v>
      </c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>
        <f>BU33-DX33</f>
        <v>0</v>
      </c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124"/>
    </row>
    <row r="34" spans="1:166" ht="96" customHeight="1">
      <c r="A34" s="116" t="s">
        <v>218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7"/>
      <c r="AK34" s="118" t="s">
        <v>32</v>
      </c>
      <c r="AL34" s="119"/>
      <c r="AM34" s="119"/>
      <c r="AN34" s="119"/>
      <c r="AO34" s="119"/>
      <c r="AP34" s="119"/>
      <c r="AQ34" s="119" t="s">
        <v>178</v>
      </c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22">
        <f>BC35</f>
        <v>3000000</v>
      </c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2">
        <f>BU35</f>
        <v>3000000</v>
      </c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0">
        <f>CH35</f>
        <v>3000000</v>
      </c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>
        <v>0</v>
      </c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>
        <v>0</v>
      </c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>
        <f t="shared" si="1"/>
        <v>3000000</v>
      </c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2">
        <v>0</v>
      </c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5"/>
      <c r="EX34" s="122">
        <v>0</v>
      </c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5"/>
    </row>
    <row r="35" spans="1:166" ht="27" customHeight="1">
      <c r="A35" s="28" t="s">
        <v>214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  <c r="AK35" s="121" t="s">
        <v>32</v>
      </c>
      <c r="AL35" s="37"/>
      <c r="AM35" s="37"/>
      <c r="AN35" s="37"/>
      <c r="AO35" s="37"/>
      <c r="AP35" s="37"/>
      <c r="AQ35" s="37" t="s">
        <v>149</v>
      </c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5">
        <v>3000000</v>
      </c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35">
        <v>3000000</v>
      </c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41">
        <v>3000000</v>
      </c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>
        <v>0</v>
      </c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>
        <v>0</v>
      </c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>
        <f t="shared" si="1"/>
        <v>3000000</v>
      </c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>
        <f t="shared" si="2"/>
        <v>0</v>
      </c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131">
        <f>BU35-DX35</f>
        <v>0</v>
      </c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3"/>
    </row>
    <row r="36" spans="1:166" ht="141" customHeight="1">
      <c r="A36" s="116" t="s">
        <v>219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7"/>
      <c r="AK36" s="118" t="s">
        <v>32</v>
      </c>
      <c r="AL36" s="119"/>
      <c r="AM36" s="119"/>
      <c r="AN36" s="119"/>
      <c r="AO36" s="119"/>
      <c r="AP36" s="119"/>
      <c r="AQ36" s="119" t="s">
        <v>179</v>
      </c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22">
        <f>BC37</f>
        <v>675160200</v>
      </c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2">
        <f>BU37</f>
        <v>675160200</v>
      </c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0">
        <f>CH37</f>
        <v>636582900</v>
      </c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>
        <v>0</v>
      </c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>
        <v>0</v>
      </c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>
        <f t="shared" si="1"/>
        <v>636582900</v>
      </c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2">
        <v>0</v>
      </c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5"/>
      <c r="EX36" s="122">
        <v>0</v>
      </c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5"/>
    </row>
    <row r="37" spans="1:166" ht="27" customHeight="1">
      <c r="A37" s="28" t="s">
        <v>214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9"/>
      <c r="AK37" s="121" t="s">
        <v>32</v>
      </c>
      <c r="AL37" s="37"/>
      <c r="AM37" s="37"/>
      <c r="AN37" s="37"/>
      <c r="AO37" s="37"/>
      <c r="AP37" s="37"/>
      <c r="AQ37" s="37" t="s">
        <v>150</v>
      </c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5">
        <v>675160200</v>
      </c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35">
        <v>675160200</v>
      </c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41">
        <v>636582900</v>
      </c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>
        <v>0</v>
      </c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>
        <v>0</v>
      </c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>
        <f t="shared" si="1"/>
        <v>636582900</v>
      </c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>
        <f t="shared" si="2"/>
        <v>38577300</v>
      </c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131">
        <f>BU37-DX37</f>
        <v>38577300</v>
      </c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3"/>
    </row>
    <row r="38" spans="1:166" ht="120.75" customHeight="1">
      <c r="A38" s="116" t="s">
        <v>220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7"/>
      <c r="AK38" s="118" t="s">
        <v>32</v>
      </c>
      <c r="AL38" s="119"/>
      <c r="AM38" s="119"/>
      <c r="AN38" s="119"/>
      <c r="AO38" s="119"/>
      <c r="AP38" s="119"/>
      <c r="AQ38" s="119" t="s">
        <v>180</v>
      </c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22">
        <f>BC39</f>
        <v>1000777400</v>
      </c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2">
        <f>BU39</f>
        <v>1000777400</v>
      </c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0">
        <f>CH39</f>
        <v>1000777400</v>
      </c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>
        <v>0</v>
      </c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>
        <v>0</v>
      </c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>
        <f t="shared" si="0"/>
        <v>1000777400</v>
      </c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2">
        <v>0</v>
      </c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5"/>
      <c r="EX38" s="122">
        <v>0</v>
      </c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5"/>
    </row>
    <row r="39" spans="1:166" ht="24" customHeight="1">
      <c r="A39" s="28" t="s">
        <v>197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  <c r="AK39" s="121" t="s">
        <v>32</v>
      </c>
      <c r="AL39" s="37"/>
      <c r="AM39" s="37"/>
      <c r="AN39" s="37"/>
      <c r="AO39" s="37"/>
      <c r="AP39" s="37"/>
      <c r="AQ39" s="37" t="s">
        <v>151</v>
      </c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5">
        <v>1000777400</v>
      </c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35">
        <v>1000777400</v>
      </c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41">
        <v>1000777400</v>
      </c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>
        <v>0</v>
      </c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>
        <v>0</v>
      </c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>
        <f t="shared" si="0"/>
        <v>1000777400</v>
      </c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>
        <f>BC39-DX39</f>
        <v>0</v>
      </c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>
        <f>BU39-DX39</f>
        <v>0</v>
      </c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124"/>
    </row>
    <row r="40" spans="1:166" ht="72" customHeight="1">
      <c r="A40" s="116" t="s">
        <v>222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118" t="s">
        <v>32</v>
      </c>
      <c r="AL40" s="119"/>
      <c r="AM40" s="119"/>
      <c r="AN40" s="119"/>
      <c r="AO40" s="119"/>
      <c r="AP40" s="119"/>
      <c r="AQ40" s="119" t="s">
        <v>181</v>
      </c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22">
        <f>BC41</f>
        <v>462609000</v>
      </c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2">
        <f>BU41</f>
        <v>462609000</v>
      </c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0">
        <f>CH41</f>
        <v>462609000</v>
      </c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>
        <v>0</v>
      </c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>
        <v>0</v>
      </c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>
        <f t="shared" si="0"/>
        <v>462609000</v>
      </c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2">
        <v>0</v>
      </c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5"/>
      <c r="EX40" s="122">
        <v>0</v>
      </c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5"/>
    </row>
    <row r="41" spans="1:166" ht="24" customHeight="1">
      <c r="A41" s="28" t="s">
        <v>221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9"/>
      <c r="AK41" s="121" t="s">
        <v>32</v>
      </c>
      <c r="AL41" s="37"/>
      <c r="AM41" s="37"/>
      <c r="AN41" s="37"/>
      <c r="AO41" s="37"/>
      <c r="AP41" s="37"/>
      <c r="AQ41" s="37" t="s">
        <v>152</v>
      </c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5">
        <v>462609000</v>
      </c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35">
        <v>462609000</v>
      </c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41">
        <v>462609000</v>
      </c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>
        <v>0</v>
      </c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>
        <v>0</v>
      </c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>
        <f t="shared" si="0"/>
        <v>462609000</v>
      </c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>
        <f>BC41-DX41</f>
        <v>0</v>
      </c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>
        <f>BU41-DX41</f>
        <v>0</v>
      </c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124"/>
    </row>
    <row r="42" spans="1:166" ht="62.25" customHeight="1">
      <c r="A42" s="116" t="s">
        <v>223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118" t="s">
        <v>32</v>
      </c>
      <c r="AL42" s="119"/>
      <c r="AM42" s="119"/>
      <c r="AN42" s="119"/>
      <c r="AO42" s="119"/>
      <c r="AP42" s="119"/>
      <c r="AQ42" s="119" t="s">
        <v>182</v>
      </c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22">
        <f>BC43</f>
        <v>180000000</v>
      </c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2">
        <f>BU43</f>
        <v>180000000</v>
      </c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0">
        <f>CH43</f>
        <v>178931253.39</v>
      </c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>
        <v>0</v>
      </c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>
        <v>0</v>
      </c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>
        <f t="shared" si="0"/>
        <v>178931253.39</v>
      </c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2">
        <v>0</v>
      </c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5"/>
      <c r="EX42" s="122">
        <v>0</v>
      </c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5"/>
    </row>
    <row r="43" spans="1:166" ht="24.75" customHeight="1">
      <c r="A43" s="28" t="s">
        <v>221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121" t="s">
        <v>32</v>
      </c>
      <c r="AL43" s="37"/>
      <c r="AM43" s="37"/>
      <c r="AN43" s="37"/>
      <c r="AO43" s="37"/>
      <c r="AP43" s="37"/>
      <c r="AQ43" s="37" t="s">
        <v>153</v>
      </c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5">
        <v>180000000</v>
      </c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35">
        <v>180000000</v>
      </c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41">
        <v>178931253.39</v>
      </c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>
        <v>0</v>
      </c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>
        <v>0</v>
      </c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>
        <f t="shared" si="0"/>
        <v>178931253.39</v>
      </c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>
        <f>BC43-DX43</f>
        <v>1068746.6100000143</v>
      </c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>
        <f>BU43-DX43</f>
        <v>1068746.6100000143</v>
      </c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124"/>
    </row>
    <row r="44" spans="1:166" ht="76.5" customHeight="1">
      <c r="A44" s="116" t="s">
        <v>233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7"/>
      <c r="AK44" s="118" t="s">
        <v>32</v>
      </c>
      <c r="AL44" s="119"/>
      <c r="AM44" s="119"/>
      <c r="AN44" s="119"/>
      <c r="AO44" s="119"/>
      <c r="AP44" s="119"/>
      <c r="AQ44" s="119" t="s">
        <v>232</v>
      </c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22">
        <f>BC45</f>
        <v>60000000</v>
      </c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2">
        <f>BU45</f>
        <v>60000000</v>
      </c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0">
        <f>CH45</f>
        <v>0</v>
      </c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>
        <v>0</v>
      </c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>
        <v>0</v>
      </c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>
        <f>CH44</f>
        <v>0</v>
      </c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2">
        <v>0</v>
      </c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5"/>
      <c r="EX44" s="122">
        <v>0</v>
      </c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5"/>
    </row>
    <row r="45" spans="1:166" ht="31.5" customHeight="1" thickBot="1">
      <c r="A45" s="28" t="s">
        <v>221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121" t="s">
        <v>32</v>
      </c>
      <c r="AL45" s="37"/>
      <c r="AM45" s="37"/>
      <c r="AN45" s="37"/>
      <c r="AO45" s="37"/>
      <c r="AP45" s="37"/>
      <c r="AQ45" s="37" t="s">
        <v>231</v>
      </c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5">
        <v>60000000</v>
      </c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35">
        <v>60000000</v>
      </c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41">
        <v>0</v>
      </c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>
        <v>0</v>
      </c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>
        <v>0</v>
      </c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>
        <f>CH45</f>
        <v>0</v>
      </c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>
        <f>BC45-DX45</f>
        <v>60000000</v>
      </c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>
        <f>BU45-DX45</f>
        <v>60000000</v>
      </c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124"/>
    </row>
    <row r="46" spans="1:166" ht="30.75" customHeight="1" thickBot="1">
      <c r="A46" s="157" t="s">
        <v>57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9" t="s">
        <v>33</v>
      </c>
      <c r="AL46" s="150"/>
      <c r="AM46" s="150"/>
      <c r="AN46" s="150"/>
      <c r="AO46" s="150"/>
      <c r="AP46" s="150"/>
      <c r="AQ46" s="150" t="s">
        <v>39</v>
      </c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2" t="s">
        <v>39</v>
      </c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3" t="s">
        <v>39</v>
      </c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4">
        <f>'стр.1'!CF19-'стр.2'!CH6</f>
        <v>-1355138290.6699991</v>
      </c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1">
        <v>0</v>
      </c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>
        <v>0</v>
      </c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4">
        <f>'стр.1'!EE19-'стр.2'!DX6</f>
        <v>-1355138290.6699991</v>
      </c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2" t="s">
        <v>39</v>
      </c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3" t="s">
        <v>39</v>
      </c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6"/>
    </row>
    <row r="47" ht="3" customHeight="1"/>
  </sheetData>
  <sheetProtection/>
  <mergeCells count="476">
    <mergeCell ref="EK45:EW45"/>
    <mergeCell ref="EX45:FJ45"/>
    <mergeCell ref="EX44:FJ44"/>
    <mergeCell ref="A45:AJ45"/>
    <mergeCell ref="AK45:AP45"/>
    <mergeCell ref="AQ45:BB45"/>
    <mergeCell ref="BC45:BT45"/>
    <mergeCell ref="BU45:CG45"/>
    <mergeCell ref="CH45:CW45"/>
    <mergeCell ref="CX45:DJ45"/>
    <mergeCell ref="DK45:DW45"/>
    <mergeCell ref="DX45:EJ45"/>
    <mergeCell ref="BC23:BT23"/>
    <mergeCell ref="BU23:CG23"/>
    <mergeCell ref="CH23:CW23"/>
    <mergeCell ref="CH22:CW22"/>
    <mergeCell ref="DX35:EJ35"/>
    <mergeCell ref="DX27:EJ27"/>
    <mergeCell ref="BU30:CG30"/>
    <mergeCell ref="CH30:CW30"/>
    <mergeCell ref="EK14:EW14"/>
    <mergeCell ref="CX44:DJ44"/>
    <mergeCell ref="DK44:DW44"/>
    <mergeCell ref="DX44:EJ44"/>
    <mergeCell ref="EK44:EW44"/>
    <mergeCell ref="DX14:EJ14"/>
    <mergeCell ref="DX15:EJ15"/>
    <mergeCell ref="CX15:DJ15"/>
    <mergeCell ref="DK15:DW15"/>
    <mergeCell ref="DK21:DW21"/>
    <mergeCell ref="EK22:EW22"/>
    <mergeCell ref="CX16:DJ16"/>
    <mergeCell ref="EK21:EW21"/>
    <mergeCell ref="A37:AJ37"/>
    <mergeCell ref="AK37:AP37"/>
    <mergeCell ref="AQ37:BB37"/>
    <mergeCell ref="BC37:BT37"/>
    <mergeCell ref="BU37:CG37"/>
    <mergeCell ref="CX18:DJ18"/>
    <mergeCell ref="A36:AJ36"/>
    <mergeCell ref="AK36:AP36"/>
    <mergeCell ref="AQ36:BB36"/>
    <mergeCell ref="BC36:BT36"/>
    <mergeCell ref="DX37:EJ37"/>
    <mergeCell ref="EK37:EW37"/>
    <mergeCell ref="EX37:FJ37"/>
    <mergeCell ref="DX36:EJ36"/>
    <mergeCell ref="EK36:EW36"/>
    <mergeCell ref="EX36:FJ36"/>
    <mergeCell ref="AQ34:BB34"/>
    <mergeCell ref="BC34:BT34"/>
    <mergeCell ref="CX36:DJ36"/>
    <mergeCell ref="CH37:CW37"/>
    <mergeCell ref="BU36:CG36"/>
    <mergeCell ref="BU34:CG34"/>
    <mergeCell ref="BU31:CG31"/>
    <mergeCell ref="DK33:DW33"/>
    <mergeCell ref="BC35:BT35"/>
    <mergeCell ref="BU35:CG35"/>
    <mergeCell ref="DX34:EJ34"/>
    <mergeCell ref="EK34:EW34"/>
    <mergeCell ref="CH32:CW32"/>
    <mergeCell ref="CX32:DJ32"/>
    <mergeCell ref="DK32:DW32"/>
    <mergeCell ref="CX31:DJ31"/>
    <mergeCell ref="EX21:FJ21"/>
    <mergeCell ref="DK34:DW34"/>
    <mergeCell ref="DK31:DW31"/>
    <mergeCell ref="DX31:EJ31"/>
    <mergeCell ref="EK30:EW30"/>
    <mergeCell ref="CH26:CW26"/>
    <mergeCell ref="CX26:DJ26"/>
    <mergeCell ref="EK28:EW28"/>
    <mergeCell ref="EK27:EW27"/>
    <mergeCell ref="DX26:EJ26"/>
    <mergeCell ref="AK21:AP21"/>
    <mergeCell ref="AQ21:BB21"/>
    <mergeCell ref="BC21:BT21"/>
    <mergeCell ref="BU21:CG21"/>
    <mergeCell ref="CH21:CW21"/>
    <mergeCell ref="CX21:DJ21"/>
    <mergeCell ref="A20:AJ20"/>
    <mergeCell ref="AK20:AP20"/>
    <mergeCell ref="AQ20:BB20"/>
    <mergeCell ref="BC20:BT20"/>
    <mergeCell ref="DX21:EJ21"/>
    <mergeCell ref="BU20:CG20"/>
    <mergeCell ref="CX20:DJ20"/>
    <mergeCell ref="DK20:DW20"/>
    <mergeCell ref="DX20:EJ20"/>
    <mergeCell ref="A21:AJ21"/>
    <mergeCell ref="A22:AJ22"/>
    <mergeCell ref="AK22:AP22"/>
    <mergeCell ref="AQ22:BB22"/>
    <mergeCell ref="A23:AJ23"/>
    <mergeCell ref="AK23:AP23"/>
    <mergeCell ref="AQ23:BB23"/>
    <mergeCell ref="A44:AJ44"/>
    <mergeCell ref="AK44:AP44"/>
    <mergeCell ref="AQ44:BB44"/>
    <mergeCell ref="AQ42:BB42"/>
    <mergeCell ref="AQ38:BB38"/>
    <mergeCell ref="AQ40:BB40"/>
    <mergeCell ref="A38:AJ38"/>
    <mergeCell ref="AK38:AP38"/>
    <mergeCell ref="A41:AJ41"/>
    <mergeCell ref="AK35:AP35"/>
    <mergeCell ref="BC44:BT44"/>
    <mergeCell ref="BU44:CG44"/>
    <mergeCell ref="CH44:CW44"/>
    <mergeCell ref="CX30:DJ30"/>
    <mergeCell ref="A30:AJ30"/>
    <mergeCell ref="BU42:CG42"/>
    <mergeCell ref="CH41:CW41"/>
    <mergeCell ref="CX41:DJ41"/>
    <mergeCell ref="AK42:AP42"/>
    <mergeCell ref="C31:AJ31"/>
    <mergeCell ref="AK30:AP30"/>
    <mergeCell ref="AK31:AP31"/>
    <mergeCell ref="AQ26:BB26"/>
    <mergeCell ref="BC26:BT26"/>
    <mergeCell ref="AQ29:BB29"/>
    <mergeCell ref="AQ30:BB30"/>
    <mergeCell ref="BC30:BT30"/>
    <mergeCell ref="AQ31:BB31"/>
    <mergeCell ref="BC31:BT31"/>
    <mergeCell ref="A28:AJ28"/>
    <mergeCell ref="AK28:AP28"/>
    <mergeCell ref="CX28:DJ28"/>
    <mergeCell ref="DK28:DW28"/>
    <mergeCell ref="DX29:EJ29"/>
    <mergeCell ref="EK29:EW29"/>
    <mergeCell ref="CX29:DJ29"/>
    <mergeCell ref="BC29:BT29"/>
    <mergeCell ref="AK29:AP29"/>
    <mergeCell ref="DK46:DW46"/>
    <mergeCell ref="DX46:EJ46"/>
    <mergeCell ref="EK46:EW46"/>
    <mergeCell ref="EX46:FJ46"/>
    <mergeCell ref="A46:AJ46"/>
    <mergeCell ref="BU26:CG26"/>
    <mergeCell ref="DX28:EJ28"/>
    <mergeCell ref="A26:AJ26"/>
    <mergeCell ref="DK27:DW27"/>
    <mergeCell ref="A29:AJ29"/>
    <mergeCell ref="A2:FJ2"/>
    <mergeCell ref="AQ28:BB28"/>
    <mergeCell ref="DK24:DW24"/>
    <mergeCell ref="CX22:DJ22"/>
    <mergeCell ref="A24:AJ24"/>
    <mergeCell ref="DK30:DW30"/>
    <mergeCell ref="DK26:DW26"/>
    <mergeCell ref="EX24:FJ24"/>
    <mergeCell ref="CX24:DJ24"/>
    <mergeCell ref="EK24:EW24"/>
    <mergeCell ref="AK46:AP46"/>
    <mergeCell ref="CX46:DJ46"/>
    <mergeCell ref="AQ46:BB46"/>
    <mergeCell ref="BC46:BT46"/>
    <mergeCell ref="BU46:CG46"/>
    <mergeCell ref="CH46:CW46"/>
    <mergeCell ref="DX24:EJ24"/>
    <mergeCell ref="EK38:EW38"/>
    <mergeCell ref="EX27:FJ27"/>
    <mergeCell ref="EK26:EW26"/>
    <mergeCell ref="EX26:FJ26"/>
    <mergeCell ref="EX28:FJ28"/>
    <mergeCell ref="EX29:FJ29"/>
    <mergeCell ref="EX30:FJ30"/>
    <mergeCell ref="EK31:EW31"/>
    <mergeCell ref="EX31:FJ31"/>
    <mergeCell ref="DX22:EJ22"/>
    <mergeCell ref="CH20:CW20"/>
    <mergeCell ref="EX16:FJ16"/>
    <mergeCell ref="EX18:FJ18"/>
    <mergeCell ref="EK17:EW17"/>
    <mergeCell ref="EX17:FJ17"/>
    <mergeCell ref="DK17:DW17"/>
    <mergeCell ref="DX17:EJ17"/>
    <mergeCell ref="DX16:EJ16"/>
    <mergeCell ref="EK16:EW16"/>
    <mergeCell ref="DX18:EJ18"/>
    <mergeCell ref="EK18:EW18"/>
    <mergeCell ref="EK19:EW19"/>
    <mergeCell ref="EK20:EW20"/>
    <mergeCell ref="EX14:FJ14"/>
    <mergeCell ref="DK16:DW16"/>
    <mergeCell ref="EX19:FJ19"/>
    <mergeCell ref="DK19:DW19"/>
    <mergeCell ref="DX19:EJ19"/>
    <mergeCell ref="EX20:FJ20"/>
    <mergeCell ref="EK15:EW15"/>
    <mergeCell ref="EX15:FJ15"/>
    <mergeCell ref="A15:AJ15"/>
    <mergeCell ref="AK15:AP15"/>
    <mergeCell ref="AQ15:BB15"/>
    <mergeCell ref="BC15:BT15"/>
    <mergeCell ref="CH15:CW15"/>
    <mergeCell ref="A14:AJ14"/>
    <mergeCell ref="AK14:AP14"/>
    <mergeCell ref="AQ14:BB14"/>
    <mergeCell ref="BC14:BT14"/>
    <mergeCell ref="BU14:CG14"/>
    <mergeCell ref="CH14:CW14"/>
    <mergeCell ref="EX9:FJ9"/>
    <mergeCell ref="DK12:DW12"/>
    <mergeCell ref="DX12:EJ12"/>
    <mergeCell ref="CX12:DJ12"/>
    <mergeCell ref="BU13:CG13"/>
    <mergeCell ref="CH12:CW12"/>
    <mergeCell ref="DK10:DW10"/>
    <mergeCell ref="DX13:EJ13"/>
    <mergeCell ref="EX11:FJ11"/>
    <mergeCell ref="EX10:FJ10"/>
    <mergeCell ref="A8:AJ8"/>
    <mergeCell ref="AK8:AP8"/>
    <mergeCell ref="AQ8:BB8"/>
    <mergeCell ref="DK8:DW8"/>
    <mergeCell ref="BC8:BT8"/>
    <mergeCell ref="CX8:DJ8"/>
    <mergeCell ref="BU8:CG8"/>
    <mergeCell ref="CH8:CW8"/>
    <mergeCell ref="DX10:EJ10"/>
    <mergeCell ref="EK10:EW10"/>
    <mergeCell ref="EK9:EW9"/>
    <mergeCell ref="EK12:EW12"/>
    <mergeCell ref="DX9:EJ9"/>
    <mergeCell ref="DX11:EJ11"/>
    <mergeCell ref="EK11:EW11"/>
    <mergeCell ref="DX8:EJ8"/>
    <mergeCell ref="EX12:FJ12"/>
    <mergeCell ref="A12:AJ12"/>
    <mergeCell ref="AK12:AP12"/>
    <mergeCell ref="AQ12:BB12"/>
    <mergeCell ref="BC12:BT12"/>
    <mergeCell ref="A10:AJ10"/>
    <mergeCell ref="AK10:AP10"/>
    <mergeCell ref="AQ10:BB10"/>
    <mergeCell ref="EK8:EW8"/>
    <mergeCell ref="CX10:DJ10"/>
    <mergeCell ref="EX6:FJ6"/>
    <mergeCell ref="A7:AJ7"/>
    <mergeCell ref="AK7:AP7"/>
    <mergeCell ref="AQ7:BB7"/>
    <mergeCell ref="BC7:BT7"/>
    <mergeCell ref="BU7:CG7"/>
    <mergeCell ref="CH7:CW7"/>
    <mergeCell ref="CX7:DJ7"/>
    <mergeCell ref="EX8:FJ8"/>
    <mergeCell ref="EX7:FJ7"/>
    <mergeCell ref="DK7:DW7"/>
    <mergeCell ref="EK7:EW7"/>
    <mergeCell ref="EX5:FJ5"/>
    <mergeCell ref="A6:AJ6"/>
    <mergeCell ref="AK6:AP6"/>
    <mergeCell ref="AQ6:BB6"/>
    <mergeCell ref="BC6:BT6"/>
    <mergeCell ref="BU6:CG6"/>
    <mergeCell ref="CH6:CW6"/>
    <mergeCell ref="EK6:EW6"/>
    <mergeCell ref="DX7:EJ7"/>
    <mergeCell ref="BU5:CG5"/>
    <mergeCell ref="CH5:CW5"/>
    <mergeCell ref="CX5:DJ5"/>
    <mergeCell ref="DK5:DW5"/>
    <mergeCell ref="DK6:DW6"/>
    <mergeCell ref="EK5:EW5"/>
    <mergeCell ref="DX5:EJ5"/>
    <mergeCell ref="CX6:DJ6"/>
    <mergeCell ref="A3:AJ4"/>
    <mergeCell ref="AK3:AP4"/>
    <mergeCell ref="AQ3:BB4"/>
    <mergeCell ref="BC3:BT4"/>
    <mergeCell ref="DX6:EJ6"/>
    <mergeCell ref="A5:AJ5"/>
    <mergeCell ref="AK5:AP5"/>
    <mergeCell ref="AQ5:BB5"/>
    <mergeCell ref="BC5:BT5"/>
    <mergeCell ref="BU3:CG4"/>
    <mergeCell ref="EK3:FJ3"/>
    <mergeCell ref="CH4:CW4"/>
    <mergeCell ref="CX4:DJ4"/>
    <mergeCell ref="DK4:DW4"/>
    <mergeCell ref="DX4:EJ4"/>
    <mergeCell ref="EK4:EW4"/>
    <mergeCell ref="EX4:FJ4"/>
    <mergeCell ref="CH3:EJ3"/>
    <mergeCell ref="BU10:CG10"/>
    <mergeCell ref="BU12:CG12"/>
    <mergeCell ref="BU28:CG28"/>
    <mergeCell ref="BU17:CG17"/>
    <mergeCell ref="BU19:CG19"/>
    <mergeCell ref="BU24:CG24"/>
    <mergeCell ref="BU15:CG15"/>
    <mergeCell ref="BC42:BT42"/>
    <mergeCell ref="AK41:AP41"/>
    <mergeCell ref="AQ41:BB41"/>
    <mergeCell ref="BC41:BT41"/>
    <mergeCell ref="A39:AJ39"/>
    <mergeCell ref="AK39:AP39"/>
    <mergeCell ref="AQ39:BB39"/>
    <mergeCell ref="BC39:BT39"/>
    <mergeCell ref="A40:AJ40"/>
    <mergeCell ref="AK40:AP40"/>
    <mergeCell ref="A18:AJ18"/>
    <mergeCell ref="AK18:AP18"/>
    <mergeCell ref="A19:AJ19"/>
    <mergeCell ref="AK19:AP19"/>
    <mergeCell ref="AQ19:BB19"/>
    <mergeCell ref="BC19:BT19"/>
    <mergeCell ref="EX23:FJ23"/>
    <mergeCell ref="CX25:DJ25"/>
    <mergeCell ref="DK25:DW25"/>
    <mergeCell ref="EX22:FJ22"/>
    <mergeCell ref="DK22:DW22"/>
    <mergeCell ref="CX23:DJ23"/>
    <mergeCell ref="DX23:EJ23"/>
    <mergeCell ref="EK23:EW23"/>
    <mergeCell ref="DK23:DW23"/>
    <mergeCell ref="DX25:EJ25"/>
    <mergeCell ref="EX39:FJ39"/>
    <mergeCell ref="EK32:EW32"/>
    <mergeCell ref="EX32:FJ32"/>
    <mergeCell ref="EK33:EW33"/>
    <mergeCell ref="EX33:FJ33"/>
    <mergeCell ref="EX38:FJ38"/>
    <mergeCell ref="EK35:EW35"/>
    <mergeCell ref="EX35:FJ35"/>
    <mergeCell ref="EX34:FJ34"/>
    <mergeCell ref="BU38:CG38"/>
    <mergeCell ref="BC38:BT38"/>
    <mergeCell ref="CH28:CW28"/>
    <mergeCell ref="DK29:DW29"/>
    <mergeCell ref="BC28:BT28"/>
    <mergeCell ref="DX30:EJ30"/>
    <mergeCell ref="DX38:EJ38"/>
    <mergeCell ref="BU29:CG29"/>
    <mergeCell ref="CH29:CW29"/>
    <mergeCell ref="DX32:EJ32"/>
    <mergeCell ref="CX14:DJ14"/>
    <mergeCell ref="AQ18:BB18"/>
    <mergeCell ref="BC18:BT18"/>
    <mergeCell ref="BU18:CG18"/>
    <mergeCell ref="CH19:CW19"/>
    <mergeCell ref="BC24:BT24"/>
    <mergeCell ref="BU22:CG22"/>
    <mergeCell ref="BC22:BT22"/>
    <mergeCell ref="CH24:CW24"/>
    <mergeCell ref="AQ24:BB24"/>
    <mergeCell ref="BC11:BT11"/>
    <mergeCell ref="CH13:CW13"/>
    <mergeCell ref="DK14:DW14"/>
    <mergeCell ref="CH18:CW18"/>
    <mergeCell ref="DK18:DW18"/>
    <mergeCell ref="CH9:CW9"/>
    <mergeCell ref="CX11:DJ11"/>
    <mergeCell ref="DK11:DW11"/>
    <mergeCell ref="CX13:DJ13"/>
    <mergeCell ref="DK13:DW13"/>
    <mergeCell ref="CH10:CW10"/>
    <mergeCell ref="BU11:CG11"/>
    <mergeCell ref="CH11:CW11"/>
    <mergeCell ref="BC13:BT13"/>
    <mergeCell ref="EX13:FJ13"/>
    <mergeCell ref="CX9:DJ9"/>
    <mergeCell ref="DK9:DW9"/>
    <mergeCell ref="BU9:CG9"/>
    <mergeCell ref="BC10:BT10"/>
    <mergeCell ref="EK13:EW13"/>
    <mergeCell ref="A9:AJ9"/>
    <mergeCell ref="AK9:AP9"/>
    <mergeCell ref="AQ9:BB9"/>
    <mergeCell ref="BC9:BT9"/>
    <mergeCell ref="A13:AJ13"/>
    <mergeCell ref="AK13:AP13"/>
    <mergeCell ref="AQ13:BB13"/>
    <mergeCell ref="A11:AJ11"/>
    <mergeCell ref="AK11:AP11"/>
    <mergeCell ref="AQ11:BB11"/>
    <mergeCell ref="A17:AJ17"/>
    <mergeCell ref="AK17:AP17"/>
    <mergeCell ref="AQ17:BB17"/>
    <mergeCell ref="BC17:BT17"/>
    <mergeCell ref="BU16:CG16"/>
    <mergeCell ref="CH16:CW16"/>
    <mergeCell ref="A16:AJ16"/>
    <mergeCell ref="AK16:AP16"/>
    <mergeCell ref="AQ16:BB16"/>
    <mergeCell ref="BC16:BT16"/>
    <mergeCell ref="CX19:DJ19"/>
    <mergeCell ref="CH17:CW17"/>
    <mergeCell ref="CX17:DJ17"/>
    <mergeCell ref="A25:AJ25"/>
    <mergeCell ref="AK25:AP25"/>
    <mergeCell ref="AQ25:BB25"/>
    <mergeCell ref="BC25:BT25"/>
    <mergeCell ref="BU25:CG25"/>
    <mergeCell ref="CH25:CW25"/>
    <mergeCell ref="AK24:AP24"/>
    <mergeCell ref="EK25:EW25"/>
    <mergeCell ref="EX25:FJ25"/>
    <mergeCell ref="A27:AJ27"/>
    <mergeCell ref="AK27:AP27"/>
    <mergeCell ref="AQ27:BB27"/>
    <mergeCell ref="BC27:BT27"/>
    <mergeCell ref="BU27:CG27"/>
    <mergeCell ref="CH27:CW27"/>
    <mergeCell ref="CX27:DJ27"/>
    <mergeCell ref="AK26:AP26"/>
    <mergeCell ref="CH31:CW31"/>
    <mergeCell ref="BC40:BT40"/>
    <mergeCell ref="DK38:DW38"/>
    <mergeCell ref="CH38:CW38"/>
    <mergeCell ref="CX38:DJ38"/>
    <mergeCell ref="BU40:CG40"/>
    <mergeCell ref="BU39:CG39"/>
    <mergeCell ref="CH39:CW39"/>
    <mergeCell ref="CX39:DJ39"/>
    <mergeCell ref="CH40:CW40"/>
    <mergeCell ref="EK43:EW43"/>
    <mergeCell ref="CH43:CW43"/>
    <mergeCell ref="CX43:DJ43"/>
    <mergeCell ref="DX39:EJ39"/>
    <mergeCell ref="DX42:EJ42"/>
    <mergeCell ref="CH42:CW42"/>
    <mergeCell ref="CX42:DJ42"/>
    <mergeCell ref="DK43:DW43"/>
    <mergeCell ref="DK39:DW39"/>
    <mergeCell ref="EK39:EW39"/>
    <mergeCell ref="EX43:FJ43"/>
    <mergeCell ref="DK41:DW41"/>
    <mergeCell ref="DK40:DW40"/>
    <mergeCell ref="EK41:EW41"/>
    <mergeCell ref="EX41:FJ41"/>
    <mergeCell ref="DX40:EJ40"/>
    <mergeCell ref="EK40:EW40"/>
    <mergeCell ref="EX40:FJ40"/>
    <mergeCell ref="EK42:EW42"/>
    <mergeCell ref="EX42:FJ42"/>
    <mergeCell ref="CX40:DJ40"/>
    <mergeCell ref="DK35:DW35"/>
    <mergeCell ref="DK36:DW36"/>
    <mergeCell ref="CH36:CW36"/>
    <mergeCell ref="CH35:CW35"/>
    <mergeCell ref="CX37:DJ37"/>
    <mergeCell ref="DK37:DW37"/>
    <mergeCell ref="DX43:EJ43"/>
    <mergeCell ref="A43:AJ43"/>
    <mergeCell ref="AK43:AP43"/>
    <mergeCell ref="AQ43:BB43"/>
    <mergeCell ref="BC43:BT43"/>
    <mergeCell ref="DX41:EJ41"/>
    <mergeCell ref="BU41:CG41"/>
    <mergeCell ref="BU43:CG43"/>
    <mergeCell ref="A42:AJ42"/>
    <mergeCell ref="DK42:DW42"/>
    <mergeCell ref="DX33:EJ33"/>
    <mergeCell ref="A33:AJ33"/>
    <mergeCell ref="AK32:AP32"/>
    <mergeCell ref="AK33:AP33"/>
    <mergeCell ref="AQ32:BB32"/>
    <mergeCell ref="AQ33:BB33"/>
    <mergeCell ref="A32:AJ32"/>
    <mergeCell ref="BC32:BT32"/>
    <mergeCell ref="BU32:CG32"/>
    <mergeCell ref="BC33:BT33"/>
    <mergeCell ref="BU33:CG33"/>
    <mergeCell ref="CH33:CW33"/>
    <mergeCell ref="CX33:DJ33"/>
    <mergeCell ref="CX35:DJ35"/>
    <mergeCell ref="A34:AJ34"/>
    <mergeCell ref="AK34:AP34"/>
    <mergeCell ref="CH34:CW34"/>
    <mergeCell ref="CX34:DJ34"/>
    <mergeCell ref="A35:AJ35"/>
    <mergeCell ref="AQ35:BB35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5"/>
  <sheetViews>
    <sheetView zoomScalePageLayoutView="0" workbookViewId="0" topLeftCell="A1">
      <pane xSplit="47" ySplit="5" topLeftCell="BL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18" sqref="A18:AO18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1.75390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</row>
    <row r="3" spans="1:166" ht="11.25" customHeight="1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3"/>
      <c r="AP3" s="61" t="s">
        <v>17</v>
      </c>
      <c r="AQ3" s="62"/>
      <c r="AR3" s="62"/>
      <c r="AS3" s="62"/>
      <c r="AT3" s="62"/>
      <c r="AU3" s="63"/>
      <c r="AV3" s="61" t="s">
        <v>67</v>
      </c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3"/>
      <c r="BL3" s="61" t="s">
        <v>53</v>
      </c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3"/>
      <c r="CF3" s="69" t="s">
        <v>18</v>
      </c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1"/>
      <c r="ET3" s="61" t="s">
        <v>22</v>
      </c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</row>
    <row r="4" spans="1:166" ht="33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6"/>
      <c r="AP4" s="64"/>
      <c r="AQ4" s="65"/>
      <c r="AR4" s="65"/>
      <c r="AS4" s="65"/>
      <c r="AT4" s="65"/>
      <c r="AU4" s="66"/>
      <c r="AV4" s="64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6"/>
      <c r="BL4" s="64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6"/>
      <c r="CF4" s="70" t="s">
        <v>74</v>
      </c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1"/>
      <c r="CW4" s="69" t="s">
        <v>19</v>
      </c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1"/>
      <c r="DN4" s="69" t="s">
        <v>20</v>
      </c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1"/>
      <c r="EE4" s="69" t="s">
        <v>21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1"/>
      <c r="ET4" s="64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</row>
    <row r="5" spans="1:166" ht="12" thickBot="1">
      <c r="A5" s="85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6"/>
      <c r="AP5" s="58">
        <v>2</v>
      </c>
      <c r="AQ5" s="59"/>
      <c r="AR5" s="59"/>
      <c r="AS5" s="59"/>
      <c r="AT5" s="59"/>
      <c r="AU5" s="60"/>
      <c r="AV5" s="58">
        <v>3</v>
      </c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  <c r="BL5" s="58">
        <v>4</v>
      </c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60"/>
      <c r="CF5" s="58">
        <v>5</v>
      </c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60"/>
      <c r="CW5" s="58">
        <v>6</v>
      </c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60"/>
      <c r="DN5" s="58">
        <v>7</v>
      </c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60"/>
      <c r="EE5" s="58">
        <v>8</v>
      </c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60"/>
      <c r="ET5" s="58">
        <v>9</v>
      </c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</row>
    <row r="6" spans="1:166" ht="17.25" customHeight="1">
      <c r="A6" s="205" t="s">
        <v>70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6"/>
      <c r="AP6" s="207" t="s">
        <v>34</v>
      </c>
      <c r="AQ6" s="208"/>
      <c r="AR6" s="208"/>
      <c r="AS6" s="208"/>
      <c r="AT6" s="208"/>
      <c r="AU6" s="208"/>
      <c r="AV6" s="90" t="s">
        <v>39</v>
      </c>
      <c r="AW6" s="90"/>
      <c r="AX6" s="90"/>
      <c r="AY6" s="90"/>
      <c r="AZ6" s="90"/>
      <c r="BA6" s="90"/>
      <c r="BB6" s="90"/>
      <c r="BC6" s="90"/>
      <c r="BD6" s="90"/>
      <c r="BE6" s="91"/>
      <c r="BF6" s="92"/>
      <c r="BG6" s="92"/>
      <c r="BH6" s="92"/>
      <c r="BI6" s="92"/>
      <c r="BJ6" s="92"/>
      <c r="BK6" s="93"/>
      <c r="BL6" s="184">
        <f>SUM(BL7,BL30,BL34)</f>
        <v>-1447748000</v>
      </c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>
        <f>SUM(CF7,CF30,CF42)</f>
        <v>1355138290.6700044</v>
      </c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>
        <f>SUM(CW7,CW34,CW42)</f>
        <v>0</v>
      </c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6">
        <v>0</v>
      </c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8"/>
      <c r="EE6" s="184">
        <f>SUM(CF6,CW6,DN6)</f>
        <v>1355138290.6700044</v>
      </c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>
        <f>SUM(BL6,-EE6)</f>
        <v>-2802886290.6700044</v>
      </c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5"/>
    </row>
    <row r="7" spans="1:166" ht="12.75" customHeight="1">
      <c r="A7" s="189" t="s">
        <v>16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90"/>
      <c r="AP7" s="100" t="s">
        <v>35</v>
      </c>
      <c r="AQ7" s="101"/>
      <c r="AR7" s="101"/>
      <c r="AS7" s="101"/>
      <c r="AT7" s="101"/>
      <c r="AU7" s="191"/>
      <c r="AV7" s="193" t="s">
        <v>39</v>
      </c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5"/>
      <c r="BL7" s="199">
        <f>SUM(BL10,BL12,BL15,BL19,BL21,BL28)</f>
        <v>-1447748000</v>
      </c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1"/>
      <c r="CF7" s="199">
        <f>SUM(CF10,CF12,CF15,CF18,CF19,CF21,CF28)</f>
        <v>-470475334.35</v>
      </c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1"/>
      <c r="CW7" s="209">
        <v>0</v>
      </c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1"/>
      <c r="DN7" s="199">
        <v>0</v>
      </c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1"/>
      <c r="EE7" s="199">
        <f>SUM(CF7:ED8)</f>
        <v>-470475334.35</v>
      </c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1"/>
      <c r="ET7" s="199">
        <f>SUM(BL7,-EE7)</f>
        <v>-977272665.65</v>
      </c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15"/>
    </row>
    <row r="8" spans="1:166" ht="12.75" customHeight="1">
      <c r="A8" s="217" t="s">
        <v>135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  <c r="AP8" s="78"/>
      <c r="AQ8" s="79"/>
      <c r="AR8" s="79"/>
      <c r="AS8" s="79"/>
      <c r="AT8" s="79"/>
      <c r="AU8" s="192"/>
      <c r="AV8" s="196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8"/>
      <c r="BL8" s="202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4"/>
      <c r="CF8" s="202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4"/>
      <c r="CW8" s="212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4"/>
      <c r="DN8" s="202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4"/>
      <c r="EE8" s="202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4"/>
      <c r="ET8" s="202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16"/>
    </row>
    <row r="9" spans="1:166" ht="12" customHeight="1">
      <c r="A9" s="219" t="s">
        <v>36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20"/>
      <c r="AP9" s="100"/>
      <c r="AQ9" s="101"/>
      <c r="AR9" s="101"/>
      <c r="AS9" s="101"/>
      <c r="AT9" s="101"/>
      <c r="AU9" s="191"/>
      <c r="AV9" s="193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5"/>
      <c r="BL9" s="209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1"/>
      <c r="CF9" s="209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1"/>
      <c r="CW9" s="209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1"/>
      <c r="DN9" s="209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1"/>
      <c r="EE9" s="209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1"/>
      <c r="ET9" s="209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21"/>
    </row>
    <row r="10" spans="1:166" ht="24.75" customHeight="1">
      <c r="A10" s="165" t="s">
        <v>156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79"/>
      <c r="AP10" s="72" t="s">
        <v>35</v>
      </c>
      <c r="AQ10" s="73"/>
      <c r="AR10" s="73"/>
      <c r="AS10" s="73"/>
      <c r="AT10" s="73"/>
      <c r="AU10" s="174"/>
      <c r="AV10" s="180" t="s">
        <v>154</v>
      </c>
      <c r="AW10" s="180"/>
      <c r="AX10" s="180"/>
      <c r="AY10" s="180"/>
      <c r="AZ10" s="180"/>
      <c r="BA10" s="180"/>
      <c r="BB10" s="180"/>
      <c r="BC10" s="180"/>
      <c r="BD10" s="180"/>
      <c r="BE10" s="181"/>
      <c r="BF10" s="182"/>
      <c r="BG10" s="182"/>
      <c r="BH10" s="182"/>
      <c r="BI10" s="182"/>
      <c r="BJ10" s="182"/>
      <c r="BK10" s="183"/>
      <c r="BL10" s="163">
        <f>SUM(BL11:CE11)</f>
        <v>-27500000</v>
      </c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>
        <f>CF11</f>
        <v>-27500000</v>
      </c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3">
        <f>SUM(CF10)</f>
        <v>-27500000</v>
      </c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>
        <f>SUM(BL10,-EE10)</f>
        <v>0</v>
      </c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4"/>
    </row>
    <row r="11" spans="1:166" ht="30" customHeight="1">
      <c r="A11" s="172" t="s">
        <v>224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3"/>
      <c r="AP11" s="72" t="s">
        <v>35</v>
      </c>
      <c r="AQ11" s="73"/>
      <c r="AR11" s="73"/>
      <c r="AS11" s="73"/>
      <c r="AT11" s="73"/>
      <c r="AU11" s="174"/>
      <c r="AV11" s="175" t="s">
        <v>225</v>
      </c>
      <c r="AW11" s="175"/>
      <c r="AX11" s="175"/>
      <c r="AY11" s="175"/>
      <c r="AZ11" s="175"/>
      <c r="BA11" s="175"/>
      <c r="BB11" s="175"/>
      <c r="BC11" s="175"/>
      <c r="BD11" s="175"/>
      <c r="BE11" s="176"/>
      <c r="BF11" s="177"/>
      <c r="BG11" s="177"/>
      <c r="BH11" s="177"/>
      <c r="BI11" s="177"/>
      <c r="BJ11" s="177"/>
      <c r="BK11" s="178"/>
      <c r="BL11" s="161">
        <v>-27500000</v>
      </c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>
        <v>-27500000</v>
      </c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>
        <f>SUM(CF11)</f>
        <v>-27500000</v>
      </c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>
        <f>SUM(BL11,-EE11)</f>
        <v>0</v>
      </c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2"/>
    </row>
    <row r="12" spans="1:166" ht="25.5" customHeight="1">
      <c r="A12" s="165" t="s">
        <v>186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79"/>
      <c r="AP12" s="72" t="s">
        <v>35</v>
      </c>
      <c r="AQ12" s="73"/>
      <c r="AR12" s="73"/>
      <c r="AS12" s="73"/>
      <c r="AT12" s="73"/>
      <c r="AU12" s="174"/>
      <c r="AV12" s="180" t="s">
        <v>102</v>
      </c>
      <c r="AW12" s="180"/>
      <c r="AX12" s="180"/>
      <c r="AY12" s="180"/>
      <c r="AZ12" s="180"/>
      <c r="BA12" s="180"/>
      <c r="BB12" s="180"/>
      <c r="BC12" s="180"/>
      <c r="BD12" s="180"/>
      <c r="BE12" s="181"/>
      <c r="BF12" s="182"/>
      <c r="BG12" s="182"/>
      <c r="BH12" s="182"/>
      <c r="BI12" s="182"/>
      <c r="BJ12" s="182"/>
      <c r="BK12" s="183"/>
      <c r="BL12" s="163">
        <f>SUM(BL13:CE14)</f>
        <v>-2317340000</v>
      </c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>
        <f>SUM(CF13:CV14)</f>
        <v>-2000000000</v>
      </c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3">
        <f aca="true" t="shared" si="0" ref="EE12:EE23">SUM(CF12)</f>
        <v>-2000000000</v>
      </c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>
        <v>0</v>
      </c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4"/>
    </row>
    <row r="13" spans="1:166" ht="26.25" customHeight="1">
      <c r="A13" s="172" t="s">
        <v>103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3"/>
      <c r="AP13" s="72" t="s">
        <v>35</v>
      </c>
      <c r="AQ13" s="73"/>
      <c r="AR13" s="73"/>
      <c r="AS13" s="73"/>
      <c r="AT13" s="73"/>
      <c r="AU13" s="174"/>
      <c r="AV13" s="175" t="s">
        <v>104</v>
      </c>
      <c r="AW13" s="175"/>
      <c r="AX13" s="175"/>
      <c r="AY13" s="175"/>
      <c r="AZ13" s="175"/>
      <c r="BA13" s="175"/>
      <c r="BB13" s="175"/>
      <c r="BC13" s="175"/>
      <c r="BD13" s="175"/>
      <c r="BE13" s="176"/>
      <c r="BF13" s="177"/>
      <c r="BG13" s="177"/>
      <c r="BH13" s="177"/>
      <c r="BI13" s="177"/>
      <c r="BJ13" s="177"/>
      <c r="BK13" s="178"/>
      <c r="BL13" s="161">
        <v>6982660000</v>
      </c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>
        <v>3000000000</v>
      </c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>
        <f t="shared" si="0"/>
        <v>3000000000</v>
      </c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>
        <f aca="true" t="shared" si="1" ref="ET13:ET20">SUM(BL13,-EE13)</f>
        <v>3982660000</v>
      </c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2"/>
    </row>
    <row r="14" spans="1:166" ht="27" customHeight="1">
      <c r="A14" s="172" t="s">
        <v>155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3"/>
      <c r="AP14" s="222" t="s">
        <v>35</v>
      </c>
      <c r="AQ14" s="223"/>
      <c r="AR14" s="223"/>
      <c r="AS14" s="223"/>
      <c r="AT14" s="223"/>
      <c r="AU14" s="223"/>
      <c r="AV14" s="175" t="s">
        <v>105</v>
      </c>
      <c r="AW14" s="175"/>
      <c r="AX14" s="175"/>
      <c r="AY14" s="175"/>
      <c r="AZ14" s="175"/>
      <c r="BA14" s="175"/>
      <c r="BB14" s="175"/>
      <c r="BC14" s="175"/>
      <c r="BD14" s="175"/>
      <c r="BE14" s="176"/>
      <c r="BF14" s="177"/>
      <c r="BG14" s="177"/>
      <c r="BH14" s="177"/>
      <c r="BI14" s="177"/>
      <c r="BJ14" s="177"/>
      <c r="BK14" s="178"/>
      <c r="BL14" s="161">
        <v>-9300000000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>
        <v>-5000000000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>
        <f t="shared" si="0"/>
        <v>-5000000000</v>
      </c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>
        <f t="shared" si="1"/>
        <v>-4300000000</v>
      </c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2"/>
    </row>
    <row r="15" spans="1:166" s="25" customFormat="1" ht="28.5" customHeight="1">
      <c r="A15" s="165" t="s">
        <v>187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79"/>
      <c r="AP15" s="166" t="s">
        <v>35</v>
      </c>
      <c r="AQ15" s="167"/>
      <c r="AR15" s="167"/>
      <c r="AS15" s="167"/>
      <c r="AT15" s="167"/>
      <c r="AU15" s="167"/>
      <c r="AV15" s="180" t="s">
        <v>107</v>
      </c>
      <c r="AW15" s="180"/>
      <c r="AX15" s="180"/>
      <c r="AY15" s="180"/>
      <c r="AZ15" s="180"/>
      <c r="BA15" s="180"/>
      <c r="BB15" s="180"/>
      <c r="BC15" s="180"/>
      <c r="BD15" s="180"/>
      <c r="BE15" s="181"/>
      <c r="BF15" s="182"/>
      <c r="BG15" s="182"/>
      <c r="BH15" s="182"/>
      <c r="BI15" s="182"/>
      <c r="BJ15" s="182"/>
      <c r="BK15" s="183"/>
      <c r="BL15" s="163">
        <f>SUM(BL16:CE17)</f>
        <v>1317340000</v>
      </c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>
        <f>SUM(CF16:CF17)</f>
        <v>1317340000</v>
      </c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>
        <f t="shared" si="0"/>
        <v>1317340000</v>
      </c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>
        <f t="shared" si="1"/>
        <v>0</v>
      </c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4"/>
    </row>
    <row r="16" spans="1:166" ht="24.75" customHeight="1">
      <c r="A16" s="172" t="s">
        <v>106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222" t="s">
        <v>35</v>
      </c>
      <c r="AQ16" s="223"/>
      <c r="AR16" s="223"/>
      <c r="AS16" s="223"/>
      <c r="AT16" s="223"/>
      <c r="AU16" s="223"/>
      <c r="AV16" s="175" t="s">
        <v>108</v>
      </c>
      <c r="AW16" s="175"/>
      <c r="AX16" s="175"/>
      <c r="AY16" s="175"/>
      <c r="AZ16" s="175"/>
      <c r="BA16" s="175"/>
      <c r="BB16" s="175"/>
      <c r="BC16" s="175"/>
      <c r="BD16" s="175"/>
      <c r="BE16" s="176"/>
      <c r="BF16" s="177"/>
      <c r="BG16" s="177"/>
      <c r="BH16" s="177"/>
      <c r="BI16" s="177"/>
      <c r="BJ16" s="177"/>
      <c r="BK16" s="178"/>
      <c r="BL16" s="161">
        <v>3517340000</v>
      </c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>
        <v>1317340000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>
        <f t="shared" si="0"/>
        <v>1317340000</v>
      </c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>
        <f t="shared" si="1"/>
        <v>2200000000</v>
      </c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2"/>
    </row>
    <row r="17" spans="1:166" ht="28.5" customHeight="1">
      <c r="A17" s="172" t="s">
        <v>157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222" t="s">
        <v>35</v>
      </c>
      <c r="AQ17" s="223"/>
      <c r="AR17" s="223"/>
      <c r="AS17" s="223"/>
      <c r="AT17" s="223"/>
      <c r="AU17" s="223"/>
      <c r="AV17" s="175" t="s">
        <v>109</v>
      </c>
      <c r="AW17" s="175"/>
      <c r="AX17" s="175"/>
      <c r="AY17" s="175"/>
      <c r="AZ17" s="175"/>
      <c r="BA17" s="175"/>
      <c r="BB17" s="175"/>
      <c r="BC17" s="175"/>
      <c r="BD17" s="175"/>
      <c r="BE17" s="176"/>
      <c r="BF17" s="177"/>
      <c r="BG17" s="177"/>
      <c r="BH17" s="177"/>
      <c r="BI17" s="177"/>
      <c r="BJ17" s="177"/>
      <c r="BK17" s="178"/>
      <c r="BL17" s="161">
        <v>-2200000000</v>
      </c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>
        <v>0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>
        <f t="shared" si="0"/>
        <v>0</v>
      </c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>
        <f t="shared" si="1"/>
        <v>-2200000000</v>
      </c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2"/>
    </row>
    <row r="18" spans="1:166" ht="28.5" customHeight="1">
      <c r="A18" s="165" t="s">
        <v>226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6" t="s">
        <v>35</v>
      </c>
      <c r="AQ18" s="167"/>
      <c r="AR18" s="167"/>
      <c r="AS18" s="167"/>
      <c r="AT18" s="167"/>
      <c r="AU18" s="167"/>
      <c r="AV18" s="168" t="s">
        <v>227</v>
      </c>
      <c r="AW18" s="168"/>
      <c r="AX18" s="168"/>
      <c r="AY18" s="168"/>
      <c r="AZ18" s="168"/>
      <c r="BA18" s="168"/>
      <c r="BB18" s="168"/>
      <c r="BC18" s="168"/>
      <c r="BD18" s="168"/>
      <c r="BE18" s="169"/>
      <c r="BF18" s="170"/>
      <c r="BG18" s="170"/>
      <c r="BH18" s="170"/>
      <c r="BI18" s="170"/>
      <c r="BJ18" s="170"/>
      <c r="BK18" s="171"/>
      <c r="BL18" s="163">
        <v>0</v>
      </c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>
        <v>-36775</v>
      </c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>
        <f>SUM(CF18)</f>
        <v>-36775</v>
      </c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>
        <v>0</v>
      </c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4"/>
    </row>
    <row r="19" spans="1:166" s="25" customFormat="1" ht="60" customHeight="1">
      <c r="A19" s="165" t="s">
        <v>110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6" t="s">
        <v>35</v>
      </c>
      <c r="AQ19" s="167"/>
      <c r="AR19" s="167"/>
      <c r="AS19" s="167"/>
      <c r="AT19" s="167"/>
      <c r="AU19" s="167"/>
      <c r="AV19" s="180" t="s">
        <v>111</v>
      </c>
      <c r="AW19" s="180"/>
      <c r="AX19" s="180"/>
      <c r="AY19" s="180"/>
      <c r="AZ19" s="180"/>
      <c r="BA19" s="180"/>
      <c r="BB19" s="180"/>
      <c r="BC19" s="180"/>
      <c r="BD19" s="180"/>
      <c r="BE19" s="181"/>
      <c r="BF19" s="182"/>
      <c r="BG19" s="182"/>
      <c r="BH19" s="182"/>
      <c r="BI19" s="182"/>
      <c r="BJ19" s="182"/>
      <c r="BK19" s="183"/>
      <c r="BL19" s="163">
        <f>SUM(BL20)</f>
        <v>-684674000</v>
      </c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>
        <f>SUM(CF20)</f>
        <v>0</v>
      </c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>
        <f t="shared" si="0"/>
        <v>0</v>
      </c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>
        <v>0</v>
      </c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4"/>
    </row>
    <row r="20" spans="1:166" ht="50.25" customHeight="1">
      <c r="A20" s="172" t="s">
        <v>110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222" t="s">
        <v>35</v>
      </c>
      <c r="AQ20" s="223"/>
      <c r="AR20" s="223"/>
      <c r="AS20" s="223"/>
      <c r="AT20" s="223"/>
      <c r="AU20" s="223"/>
      <c r="AV20" s="175" t="s">
        <v>112</v>
      </c>
      <c r="AW20" s="175"/>
      <c r="AX20" s="175"/>
      <c r="AY20" s="175"/>
      <c r="AZ20" s="175"/>
      <c r="BA20" s="175"/>
      <c r="BB20" s="175"/>
      <c r="BC20" s="175"/>
      <c r="BD20" s="175"/>
      <c r="BE20" s="176"/>
      <c r="BF20" s="177"/>
      <c r="BG20" s="177"/>
      <c r="BH20" s="177"/>
      <c r="BI20" s="177"/>
      <c r="BJ20" s="177"/>
      <c r="BK20" s="178"/>
      <c r="BL20" s="161">
        <v>-684674000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>
        <v>0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>
        <f t="shared" si="0"/>
        <v>0</v>
      </c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>
        <f t="shared" si="1"/>
        <v>-684674000</v>
      </c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2"/>
    </row>
    <row r="21" spans="1:166" s="25" customFormat="1" ht="24" customHeight="1">
      <c r="A21" s="165" t="s">
        <v>113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6" t="s">
        <v>35</v>
      </c>
      <c r="AQ21" s="167"/>
      <c r="AR21" s="167"/>
      <c r="AS21" s="167"/>
      <c r="AT21" s="167"/>
      <c r="AU21" s="167"/>
      <c r="AV21" s="180" t="s">
        <v>114</v>
      </c>
      <c r="AW21" s="180"/>
      <c r="AX21" s="180"/>
      <c r="AY21" s="180"/>
      <c r="AZ21" s="180"/>
      <c r="BA21" s="180"/>
      <c r="BB21" s="180"/>
      <c r="BC21" s="180"/>
      <c r="BD21" s="180"/>
      <c r="BE21" s="181"/>
      <c r="BF21" s="182"/>
      <c r="BG21" s="182"/>
      <c r="BH21" s="182"/>
      <c r="BI21" s="182"/>
      <c r="BJ21" s="182"/>
      <c r="BK21" s="183"/>
      <c r="BL21" s="163">
        <f>SUM(BL22+BL25)</f>
        <v>514426000</v>
      </c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>
        <f>SUM(CF22,CF25)</f>
        <v>239721440.65</v>
      </c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>
        <f>SUM(CF21)</f>
        <v>239721440.65</v>
      </c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>
        <f>SUM(BL21,-CF21)</f>
        <v>274704559.35</v>
      </c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4"/>
    </row>
    <row r="22" spans="1:166" s="26" customFormat="1" ht="22.5" customHeight="1">
      <c r="A22" s="224" t="s">
        <v>115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5"/>
      <c r="AP22" s="226" t="s">
        <v>35</v>
      </c>
      <c r="AQ22" s="227"/>
      <c r="AR22" s="227"/>
      <c r="AS22" s="227"/>
      <c r="AT22" s="227"/>
      <c r="AU22" s="227"/>
      <c r="AV22" s="236" t="s">
        <v>116</v>
      </c>
      <c r="AW22" s="236"/>
      <c r="AX22" s="236"/>
      <c r="AY22" s="236"/>
      <c r="AZ22" s="236"/>
      <c r="BA22" s="236"/>
      <c r="BB22" s="236"/>
      <c r="BC22" s="236"/>
      <c r="BD22" s="236"/>
      <c r="BE22" s="233"/>
      <c r="BF22" s="237"/>
      <c r="BG22" s="237"/>
      <c r="BH22" s="237"/>
      <c r="BI22" s="237"/>
      <c r="BJ22" s="237"/>
      <c r="BK22" s="238"/>
      <c r="BL22" s="228">
        <f>BL23+BL24</f>
        <v>29870000</v>
      </c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2"/>
      <c r="CF22" s="228">
        <f>CF23+CF24</f>
        <v>5699500</v>
      </c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30"/>
      <c r="CW22" s="228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2"/>
      <c r="DN22" s="228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2"/>
      <c r="EE22" s="228">
        <f t="shared" si="0"/>
        <v>5699500</v>
      </c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2"/>
      <c r="ET22" s="163">
        <f aca="true" t="shared" si="2" ref="ET22:ET29">SUM(BL22,-EE22)</f>
        <v>24170500</v>
      </c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4"/>
    </row>
    <row r="23" spans="1:166" ht="28.5" customHeight="1">
      <c r="A23" s="172" t="s">
        <v>188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222" t="s">
        <v>35</v>
      </c>
      <c r="AQ23" s="223"/>
      <c r="AR23" s="223"/>
      <c r="AS23" s="223"/>
      <c r="AT23" s="223"/>
      <c r="AU23" s="223"/>
      <c r="AV23" s="175" t="s">
        <v>117</v>
      </c>
      <c r="AW23" s="175"/>
      <c r="AX23" s="175"/>
      <c r="AY23" s="175"/>
      <c r="AZ23" s="175"/>
      <c r="BA23" s="175"/>
      <c r="BB23" s="175"/>
      <c r="BC23" s="175"/>
      <c r="BD23" s="175"/>
      <c r="BE23" s="176"/>
      <c r="BF23" s="177"/>
      <c r="BG23" s="177"/>
      <c r="BH23" s="177"/>
      <c r="BI23" s="177"/>
      <c r="BJ23" s="177"/>
      <c r="BK23" s="178"/>
      <c r="BL23" s="161">
        <v>27045000</v>
      </c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>
        <v>5699500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>
        <f t="shared" si="0"/>
        <v>5699500</v>
      </c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>
        <f t="shared" si="2"/>
        <v>21345500</v>
      </c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2"/>
    </row>
    <row r="24" spans="1:166" ht="28.5" customHeight="1">
      <c r="A24" s="172" t="s">
        <v>235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222" t="s">
        <v>35</v>
      </c>
      <c r="AQ24" s="223"/>
      <c r="AR24" s="223"/>
      <c r="AS24" s="223"/>
      <c r="AT24" s="223"/>
      <c r="AU24" s="223"/>
      <c r="AV24" s="175" t="s">
        <v>234</v>
      </c>
      <c r="AW24" s="175"/>
      <c r="AX24" s="175"/>
      <c r="AY24" s="175"/>
      <c r="AZ24" s="175"/>
      <c r="BA24" s="175"/>
      <c r="BB24" s="175"/>
      <c r="BC24" s="175"/>
      <c r="BD24" s="175"/>
      <c r="BE24" s="176"/>
      <c r="BF24" s="177"/>
      <c r="BG24" s="177"/>
      <c r="BH24" s="177"/>
      <c r="BI24" s="177"/>
      <c r="BJ24" s="177"/>
      <c r="BK24" s="178"/>
      <c r="BL24" s="161">
        <v>2825000</v>
      </c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>
        <v>0</v>
      </c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>
        <f aca="true" t="shared" si="3" ref="EE24:EE29">SUM(CF24)</f>
        <v>0</v>
      </c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>
        <f>SUM(BL24,-EE24)</f>
        <v>2825000</v>
      </c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2"/>
    </row>
    <row r="25" spans="1:166" s="26" customFormat="1" ht="35.25" customHeight="1">
      <c r="A25" s="224" t="s">
        <v>118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6" t="s">
        <v>35</v>
      </c>
      <c r="AQ25" s="227"/>
      <c r="AR25" s="227"/>
      <c r="AS25" s="227"/>
      <c r="AT25" s="227"/>
      <c r="AU25" s="227"/>
      <c r="AV25" s="233" t="s">
        <v>119</v>
      </c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5"/>
      <c r="BL25" s="228">
        <f>SUM(BL26:CE27)</f>
        <v>484556000</v>
      </c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2"/>
      <c r="CF25" s="228">
        <f>SUM(CF26,CF27)</f>
        <v>234021940.65</v>
      </c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2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>
        <f t="shared" si="3"/>
        <v>234021940.65</v>
      </c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28">
        <f t="shared" si="2"/>
        <v>250534059.35</v>
      </c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40"/>
    </row>
    <row r="26" spans="1:166" ht="33.75" customHeight="1">
      <c r="A26" s="172" t="s">
        <v>120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222" t="s">
        <v>35</v>
      </c>
      <c r="AQ26" s="223"/>
      <c r="AR26" s="223"/>
      <c r="AS26" s="223"/>
      <c r="AT26" s="223"/>
      <c r="AU26" s="223"/>
      <c r="AV26" s="175" t="s">
        <v>121</v>
      </c>
      <c r="AW26" s="175"/>
      <c r="AX26" s="175"/>
      <c r="AY26" s="175"/>
      <c r="AZ26" s="175"/>
      <c r="BA26" s="175"/>
      <c r="BB26" s="175"/>
      <c r="BC26" s="175"/>
      <c r="BD26" s="175"/>
      <c r="BE26" s="176"/>
      <c r="BF26" s="177"/>
      <c r="BG26" s="177"/>
      <c r="BH26" s="177"/>
      <c r="BI26" s="177"/>
      <c r="BJ26" s="177"/>
      <c r="BK26" s="178"/>
      <c r="BL26" s="161">
        <v>250000000</v>
      </c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>
        <v>0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>
        <f t="shared" si="3"/>
        <v>0</v>
      </c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>
        <f t="shared" si="2"/>
        <v>250000000</v>
      </c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2"/>
    </row>
    <row r="27" spans="1:166" ht="26.25" customHeight="1">
      <c r="A27" s="172" t="s">
        <v>122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222" t="s">
        <v>35</v>
      </c>
      <c r="AQ27" s="223"/>
      <c r="AR27" s="223"/>
      <c r="AS27" s="223"/>
      <c r="AT27" s="223"/>
      <c r="AU27" s="223"/>
      <c r="AV27" s="175" t="s">
        <v>123</v>
      </c>
      <c r="AW27" s="175"/>
      <c r="AX27" s="175"/>
      <c r="AY27" s="175"/>
      <c r="AZ27" s="175"/>
      <c r="BA27" s="175"/>
      <c r="BB27" s="175"/>
      <c r="BC27" s="175"/>
      <c r="BD27" s="175"/>
      <c r="BE27" s="176"/>
      <c r="BF27" s="177"/>
      <c r="BG27" s="177"/>
      <c r="BH27" s="177"/>
      <c r="BI27" s="177"/>
      <c r="BJ27" s="177"/>
      <c r="BK27" s="178"/>
      <c r="BL27" s="161">
        <v>234556000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>
        <v>234021940.65</v>
      </c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>
        <f t="shared" si="3"/>
        <v>234021940.65</v>
      </c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>
        <f t="shared" si="2"/>
        <v>534059.349999994</v>
      </c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2"/>
    </row>
    <row r="28" spans="1:166" ht="35.25" customHeight="1">
      <c r="A28" s="165" t="s">
        <v>124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222" t="s">
        <v>35</v>
      </c>
      <c r="AQ28" s="223"/>
      <c r="AR28" s="223"/>
      <c r="AS28" s="223"/>
      <c r="AT28" s="223"/>
      <c r="AU28" s="223"/>
      <c r="AV28" s="180" t="s">
        <v>125</v>
      </c>
      <c r="AW28" s="180"/>
      <c r="AX28" s="180"/>
      <c r="AY28" s="180"/>
      <c r="AZ28" s="180"/>
      <c r="BA28" s="180"/>
      <c r="BB28" s="180"/>
      <c r="BC28" s="180"/>
      <c r="BD28" s="180"/>
      <c r="BE28" s="181"/>
      <c r="BF28" s="182"/>
      <c r="BG28" s="182"/>
      <c r="BH28" s="182"/>
      <c r="BI28" s="182"/>
      <c r="BJ28" s="182"/>
      <c r="BK28" s="183"/>
      <c r="BL28" s="241">
        <f>BL29</f>
        <v>-250000000</v>
      </c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3"/>
      <c r="CF28" s="241">
        <f>CF29</f>
        <v>0</v>
      </c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3"/>
      <c r="CW28" s="244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6"/>
      <c r="DN28" s="244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6"/>
      <c r="EE28" s="241">
        <f t="shared" si="3"/>
        <v>0</v>
      </c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3"/>
      <c r="ET28" s="241">
        <v>0</v>
      </c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247"/>
      <c r="FG28" s="247"/>
      <c r="FH28" s="247"/>
      <c r="FI28" s="247"/>
      <c r="FJ28" s="248"/>
    </row>
    <row r="29" spans="1:166" ht="36" customHeight="1">
      <c r="A29" s="172" t="s">
        <v>189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222" t="s">
        <v>35</v>
      </c>
      <c r="AQ29" s="223"/>
      <c r="AR29" s="223"/>
      <c r="AS29" s="223"/>
      <c r="AT29" s="223"/>
      <c r="AU29" s="223"/>
      <c r="AV29" s="175" t="s">
        <v>126</v>
      </c>
      <c r="AW29" s="175"/>
      <c r="AX29" s="175"/>
      <c r="AY29" s="175"/>
      <c r="AZ29" s="175"/>
      <c r="BA29" s="175"/>
      <c r="BB29" s="175"/>
      <c r="BC29" s="175"/>
      <c r="BD29" s="175"/>
      <c r="BE29" s="176"/>
      <c r="BF29" s="177"/>
      <c r="BG29" s="177"/>
      <c r="BH29" s="177"/>
      <c r="BI29" s="177"/>
      <c r="BJ29" s="177"/>
      <c r="BK29" s="178"/>
      <c r="BL29" s="161">
        <v>-250000000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244">
        <v>0</v>
      </c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6"/>
      <c r="CW29" s="244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6"/>
      <c r="DN29" s="244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6"/>
      <c r="EE29" s="244">
        <f t="shared" si="3"/>
        <v>0</v>
      </c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6"/>
      <c r="ET29" s="161">
        <f t="shared" si="2"/>
        <v>-250000000</v>
      </c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2"/>
    </row>
    <row r="30" spans="1:166" ht="15" customHeight="1">
      <c r="A30" s="252" t="s">
        <v>68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22" t="s">
        <v>37</v>
      </c>
      <c r="AQ30" s="223"/>
      <c r="AR30" s="223"/>
      <c r="AS30" s="223"/>
      <c r="AT30" s="223"/>
      <c r="AU30" s="223"/>
      <c r="AV30" s="37" t="s">
        <v>39</v>
      </c>
      <c r="AW30" s="37"/>
      <c r="AX30" s="37"/>
      <c r="AY30" s="37"/>
      <c r="AZ30" s="37"/>
      <c r="BA30" s="37"/>
      <c r="BB30" s="37"/>
      <c r="BC30" s="37"/>
      <c r="BD30" s="37"/>
      <c r="BE30" s="38"/>
      <c r="BF30" s="39"/>
      <c r="BG30" s="39"/>
      <c r="BH30" s="39"/>
      <c r="BI30" s="39"/>
      <c r="BJ30" s="39"/>
      <c r="BK30" s="40"/>
      <c r="BL30" s="161">
        <v>0</v>
      </c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>
        <v>0</v>
      </c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>
        <v>0</v>
      </c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>
        <v>0</v>
      </c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>
        <v>0</v>
      </c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>
        <v>0</v>
      </c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2"/>
    </row>
    <row r="31" spans="1:166" ht="15" customHeight="1">
      <c r="A31" s="219" t="s">
        <v>36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20"/>
      <c r="AP31" s="100"/>
      <c r="AQ31" s="101"/>
      <c r="AR31" s="101"/>
      <c r="AS31" s="101"/>
      <c r="AT31" s="101"/>
      <c r="AU31" s="191"/>
      <c r="AV31" s="249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1"/>
      <c r="BL31" s="209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2"/>
    </row>
    <row r="32" spans="1:166" ht="15" customHeight="1" hidden="1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22"/>
      <c r="AQ32" s="223"/>
      <c r="AR32" s="223"/>
      <c r="AS32" s="223"/>
      <c r="AT32" s="223"/>
      <c r="AU32" s="223"/>
      <c r="AV32" s="37"/>
      <c r="AW32" s="37"/>
      <c r="AX32" s="37"/>
      <c r="AY32" s="37"/>
      <c r="AZ32" s="37"/>
      <c r="BA32" s="37"/>
      <c r="BB32" s="37"/>
      <c r="BC32" s="37"/>
      <c r="BD32" s="37"/>
      <c r="BE32" s="38"/>
      <c r="BF32" s="39"/>
      <c r="BG32" s="39"/>
      <c r="BH32" s="39"/>
      <c r="BI32" s="39"/>
      <c r="BJ32" s="39"/>
      <c r="BK32" s="40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212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4"/>
      <c r="CW32" s="212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4"/>
      <c r="DN32" s="212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4"/>
      <c r="EE32" s="212"/>
      <c r="EF32" s="213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14"/>
      <c r="ET32" s="212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3"/>
      <c r="FH32" s="213"/>
      <c r="FI32" s="213"/>
      <c r="FJ32" s="253"/>
    </row>
    <row r="33" spans="1:166" ht="7.5" customHeight="1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22"/>
      <c r="AQ33" s="223"/>
      <c r="AR33" s="223"/>
      <c r="AS33" s="223"/>
      <c r="AT33" s="223"/>
      <c r="AU33" s="223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9"/>
      <c r="BG33" s="39"/>
      <c r="BH33" s="39"/>
      <c r="BI33" s="39"/>
      <c r="BJ33" s="39"/>
      <c r="BK33" s="40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2"/>
    </row>
    <row r="34" spans="1:166" ht="15.75" customHeight="1">
      <c r="A34" s="172" t="s">
        <v>127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222" t="s">
        <v>38</v>
      </c>
      <c r="AQ34" s="223"/>
      <c r="AR34" s="223"/>
      <c r="AS34" s="223"/>
      <c r="AT34" s="223"/>
      <c r="AU34" s="223"/>
      <c r="AV34" s="176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8"/>
      <c r="BL34" s="163">
        <f>SUM(BL36,BL39)</f>
        <v>0</v>
      </c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 t="s">
        <v>39</v>
      </c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>
        <f>SUM(CW36,CW39)</f>
        <v>-10498561205.699997</v>
      </c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241">
        <v>0</v>
      </c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3"/>
      <c r="EE34" s="163">
        <f>SUM(CW34:ED34)</f>
        <v>-10498561205.699997</v>
      </c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>
        <f>SUM(BL34,-EE34)</f>
        <v>10498561205.699997</v>
      </c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4"/>
    </row>
    <row r="35" spans="1:166" ht="31.5" customHeight="1" hidden="1">
      <c r="A35" s="172" t="s">
        <v>128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222" t="s">
        <v>38</v>
      </c>
      <c r="AQ35" s="223"/>
      <c r="AR35" s="223"/>
      <c r="AS35" s="223"/>
      <c r="AT35" s="223"/>
      <c r="AU35" s="223"/>
      <c r="AV35" s="181" t="s">
        <v>129</v>
      </c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6"/>
      <c r="BL35" s="241">
        <v>2400000000</v>
      </c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3"/>
      <c r="CF35" s="161" t="s">
        <v>39</v>
      </c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3">
        <f>SUM(CW37,CW40)</f>
        <v>-10498561205.699997</v>
      </c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>
        <f>SUM(CW35)</f>
        <v>-10498561205.699997</v>
      </c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>
        <f>SUM(BL35,-EE35)</f>
        <v>12898561205.699997</v>
      </c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4"/>
    </row>
    <row r="36" spans="1:166" ht="14.25" customHeight="1">
      <c r="A36" s="252" t="s">
        <v>75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22" t="s">
        <v>40</v>
      </c>
      <c r="AQ36" s="223"/>
      <c r="AR36" s="223"/>
      <c r="AS36" s="223"/>
      <c r="AT36" s="223"/>
      <c r="AU36" s="223"/>
      <c r="AV36" s="175" t="s">
        <v>195</v>
      </c>
      <c r="AW36" s="175"/>
      <c r="AX36" s="175"/>
      <c r="AY36" s="175"/>
      <c r="AZ36" s="175"/>
      <c r="BA36" s="175"/>
      <c r="BB36" s="175"/>
      <c r="BC36" s="175"/>
      <c r="BD36" s="175"/>
      <c r="BE36" s="176"/>
      <c r="BF36" s="177"/>
      <c r="BG36" s="177"/>
      <c r="BH36" s="177"/>
      <c r="BI36" s="177"/>
      <c r="BJ36" s="177"/>
      <c r="BK36" s="178"/>
      <c r="BL36" s="161">
        <f>SUM(BL37)</f>
        <v>0</v>
      </c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 t="s">
        <v>39</v>
      </c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>
        <f>SUM(CW37:DM38)</f>
        <v>-76800000000</v>
      </c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244">
        <v>0</v>
      </c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6"/>
      <c r="EE36" s="161">
        <f>SUM(CW36:ED36)</f>
        <v>-76800000000</v>
      </c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 t="s">
        <v>39</v>
      </c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2"/>
    </row>
    <row r="37" spans="1:166" ht="27.75" customHeight="1">
      <c r="A37" s="172" t="s">
        <v>192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222" t="s">
        <v>40</v>
      </c>
      <c r="AQ37" s="223"/>
      <c r="AR37" s="223"/>
      <c r="AS37" s="223"/>
      <c r="AT37" s="223"/>
      <c r="AU37" s="223"/>
      <c r="AV37" s="175" t="s">
        <v>130</v>
      </c>
      <c r="AW37" s="175"/>
      <c r="AX37" s="175"/>
      <c r="AY37" s="175"/>
      <c r="AZ37" s="175"/>
      <c r="BA37" s="175"/>
      <c r="BB37" s="175"/>
      <c r="BC37" s="175"/>
      <c r="BD37" s="175"/>
      <c r="BE37" s="176"/>
      <c r="BF37" s="177"/>
      <c r="BG37" s="177"/>
      <c r="BH37" s="177"/>
      <c r="BI37" s="177"/>
      <c r="BJ37" s="177"/>
      <c r="BK37" s="178"/>
      <c r="BL37" s="161">
        <v>0</v>
      </c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 t="s">
        <v>39</v>
      </c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244">
        <v>-74100000000</v>
      </c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6"/>
      <c r="DN37" s="244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6"/>
      <c r="EE37" s="244">
        <f>SUM(CW37:ED37)</f>
        <v>-74100000000</v>
      </c>
      <c r="EF37" s="245"/>
      <c r="EG37" s="245"/>
      <c r="EH37" s="245"/>
      <c r="EI37" s="245"/>
      <c r="EJ37" s="245"/>
      <c r="EK37" s="245"/>
      <c r="EL37" s="245"/>
      <c r="EM37" s="245"/>
      <c r="EN37" s="245"/>
      <c r="EO37" s="245"/>
      <c r="EP37" s="245"/>
      <c r="EQ37" s="245"/>
      <c r="ER37" s="245"/>
      <c r="ES37" s="246"/>
      <c r="ET37" s="161" t="s">
        <v>39</v>
      </c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2"/>
    </row>
    <row r="38" spans="1:166" ht="47.25" customHeight="1">
      <c r="A38" s="172" t="s">
        <v>190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222" t="s">
        <v>40</v>
      </c>
      <c r="AQ38" s="223"/>
      <c r="AR38" s="223"/>
      <c r="AS38" s="223"/>
      <c r="AT38" s="223"/>
      <c r="AU38" s="223"/>
      <c r="AV38" s="175" t="s">
        <v>191</v>
      </c>
      <c r="AW38" s="175"/>
      <c r="AX38" s="175"/>
      <c r="AY38" s="175"/>
      <c r="AZ38" s="175"/>
      <c r="BA38" s="175"/>
      <c r="BB38" s="175"/>
      <c r="BC38" s="175"/>
      <c r="BD38" s="175"/>
      <c r="BE38" s="176"/>
      <c r="BF38" s="177"/>
      <c r="BG38" s="177"/>
      <c r="BH38" s="177"/>
      <c r="BI38" s="177"/>
      <c r="BJ38" s="177"/>
      <c r="BK38" s="178"/>
      <c r="BL38" s="161">
        <v>0</v>
      </c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 t="s">
        <v>39</v>
      </c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244">
        <v>-2700000000</v>
      </c>
      <c r="CX38" s="245"/>
      <c r="CY38" s="245"/>
      <c r="CZ38" s="245"/>
      <c r="DA38" s="245"/>
      <c r="DB38" s="24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6"/>
      <c r="DN38" s="244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6"/>
      <c r="EE38" s="244">
        <f>SUM(CW38:ED38)</f>
        <v>-2700000000</v>
      </c>
      <c r="EF38" s="245"/>
      <c r="EG38" s="245"/>
      <c r="EH38" s="245"/>
      <c r="EI38" s="245"/>
      <c r="EJ38" s="245"/>
      <c r="EK38" s="245"/>
      <c r="EL38" s="245"/>
      <c r="EM38" s="245"/>
      <c r="EN38" s="245"/>
      <c r="EO38" s="245"/>
      <c r="EP38" s="245"/>
      <c r="EQ38" s="245"/>
      <c r="ER38" s="245"/>
      <c r="ES38" s="246"/>
      <c r="ET38" s="161" t="s">
        <v>39</v>
      </c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2"/>
    </row>
    <row r="39" spans="1:166" ht="15" customHeight="1">
      <c r="A39" s="252" t="s">
        <v>76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22" t="s">
        <v>41</v>
      </c>
      <c r="AQ39" s="223"/>
      <c r="AR39" s="223"/>
      <c r="AS39" s="223"/>
      <c r="AT39" s="223"/>
      <c r="AU39" s="223"/>
      <c r="AV39" s="175" t="s">
        <v>196</v>
      </c>
      <c r="AW39" s="175"/>
      <c r="AX39" s="175"/>
      <c r="AY39" s="175"/>
      <c r="AZ39" s="175"/>
      <c r="BA39" s="175"/>
      <c r="BB39" s="175"/>
      <c r="BC39" s="175"/>
      <c r="BD39" s="175"/>
      <c r="BE39" s="176"/>
      <c r="BF39" s="177"/>
      <c r="BG39" s="177"/>
      <c r="BH39" s="177"/>
      <c r="BI39" s="177"/>
      <c r="BJ39" s="177"/>
      <c r="BK39" s="178"/>
      <c r="BL39" s="161">
        <v>0</v>
      </c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 t="s">
        <v>39</v>
      </c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>
        <f>SUM(CW40:DM41)</f>
        <v>66301438794.3</v>
      </c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>
        <f>SUM(CW39)</f>
        <v>66301438794.3</v>
      </c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 t="s">
        <v>39</v>
      </c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2"/>
    </row>
    <row r="40" spans="1:166" ht="21.75" customHeight="1">
      <c r="A40" s="172" t="s">
        <v>192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222" t="s">
        <v>41</v>
      </c>
      <c r="AQ40" s="223"/>
      <c r="AR40" s="223"/>
      <c r="AS40" s="223"/>
      <c r="AT40" s="223"/>
      <c r="AU40" s="223"/>
      <c r="AV40" s="175" t="s">
        <v>131</v>
      </c>
      <c r="AW40" s="175"/>
      <c r="AX40" s="175"/>
      <c r="AY40" s="175"/>
      <c r="AZ40" s="175"/>
      <c r="BA40" s="175"/>
      <c r="BB40" s="175"/>
      <c r="BC40" s="175"/>
      <c r="BD40" s="175"/>
      <c r="BE40" s="176"/>
      <c r="BF40" s="177"/>
      <c r="BG40" s="177"/>
      <c r="BH40" s="177"/>
      <c r="BI40" s="177"/>
      <c r="BJ40" s="177"/>
      <c r="BK40" s="178"/>
      <c r="BL40" s="161">
        <v>0</v>
      </c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 t="s">
        <v>39</v>
      </c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>
        <v>63601438794.3</v>
      </c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>
        <f>SUM(CW40)</f>
        <v>63601438794.3</v>
      </c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 t="s">
        <v>39</v>
      </c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2"/>
    </row>
    <row r="41" spans="1:166" ht="44.25" customHeight="1">
      <c r="A41" s="172" t="s">
        <v>193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222" t="s">
        <v>41</v>
      </c>
      <c r="AQ41" s="223"/>
      <c r="AR41" s="223"/>
      <c r="AS41" s="223"/>
      <c r="AT41" s="223"/>
      <c r="AU41" s="223"/>
      <c r="AV41" s="175" t="s">
        <v>194</v>
      </c>
      <c r="AW41" s="175"/>
      <c r="AX41" s="175"/>
      <c r="AY41" s="175"/>
      <c r="AZ41" s="175"/>
      <c r="BA41" s="175"/>
      <c r="BB41" s="175"/>
      <c r="BC41" s="175"/>
      <c r="BD41" s="175"/>
      <c r="BE41" s="176"/>
      <c r="BF41" s="177"/>
      <c r="BG41" s="177"/>
      <c r="BH41" s="177"/>
      <c r="BI41" s="177"/>
      <c r="BJ41" s="177"/>
      <c r="BK41" s="178"/>
      <c r="BL41" s="161">
        <v>0</v>
      </c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 t="s">
        <v>39</v>
      </c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>
        <v>2700000000</v>
      </c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>
        <f>SUM(CW41)</f>
        <v>2700000000</v>
      </c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 t="s">
        <v>39</v>
      </c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2"/>
    </row>
    <row r="42" spans="1:166" ht="22.5" customHeight="1" thickBot="1">
      <c r="A42" s="260" t="s">
        <v>50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61" t="s">
        <v>42</v>
      </c>
      <c r="AQ42" s="262"/>
      <c r="AR42" s="262"/>
      <c r="AS42" s="262"/>
      <c r="AT42" s="262"/>
      <c r="AU42" s="262"/>
      <c r="AV42" s="52" t="s">
        <v>39</v>
      </c>
      <c r="AW42" s="52"/>
      <c r="AX42" s="52"/>
      <c r="AY42" s="52"/>
      <c r="AZ42" s="52"/>
      <c r="BA42" s="52"/>
      <c r="BB42" s="52"/>
      <c r="BC42" s="52"/>
      <c r="BD42" s="52"/>
      <c r="BE42" s="53"/>
      <c r="BF42" s="54"/>
      <c r="BG42" s="54"/>
      <c r="BH42" s="54"/>
      <c r="BI42" s="54"/>
      <c r="BJ42" s="54"/>
      <c r="BK42" s="55"/>
      <c r="BL42" s="258" t="s">
        <v>39</v>
      </c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7">
        <f>SUM(CF48)</f>
        <v>1825613625.0200043</v>
      </c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>
        <f>SUM(CW48,CW52)</f>
        <v>10498561205.699997</v>
      </c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>
        <f>SUM(CF42,CW42)</f>
        <v>12324174830.720001</v>
      </c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8" t="s">
        <v>39</v>
      </c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9"/>
    </row>
    <row r="43" spans="1:166" ht="11.2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11" t="s">
        <v>56</v>
      </c>
    </row>
    <row r="44" spans="1:165" ht="3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</row>
    <row r="45" spans="1:166" ht="11.25" customHeight="1">
      <c r="A45" s="62" t="s">
        <v>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3"/>
      <c r="AP45" s="61" t="s">
        <v>17</v>
      </c>
      <c r="AQ45" s="62"/>
      <c r="AR45" s="62"/>
      <c r="AS45" s="62"/>
      <c r="AT45" s="62"/>
      <c r="AU45" s="63"/>
      <c r="AV45" s="61" t="s">
        <v>67</v>
      </c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3"/>
      <c r="BL45" s="61" t="s">
        <v>49</v>
      </c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3"/>
      <c r="CF45" s="69" t="s">
        <v>18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1"/>
      <c r="ET45" s="61" t="s">
        <v>22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</row>
    <row r="46" spans="1:166" ht="33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6"/>
      <c r="AP46" s="64"/>
      <c r="AQ46" s="65"/>
      <c r="AR46" s="65"/>
      <c r="AS46" s="65"/>
      <c r="AT46" s="65"/>
      <c r="AU46" s="66"/>
      <c r="AV46" s="64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6"/>
      <c r="BL46" s="6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6"/>
      <c r="CF46" s="70" t="s">
        <v>74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1"/>
      <c r="CW46" s="69" t="s">
        <v>19</v>
      </c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1"/>
      <c r="DN46" s="69" t="s">
        <v>20</v>
      </c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1"/>
      <c r="EE46" s="69" t="s">
        <v>21</v>
      </c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1"/>
      <c r="ET46" s="64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</row>
    <row r="47" spans="1:166" ht="12" thickBot="1">
      <c r="A47" s="85">
        <v>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6"/>
      <c r="AP47" s="58">
        <v>2</v>
      </c>
      <c r="AQ47" s="59"/>
      <c r="AR47" s="59"/>
      <c r="AS47" s="59"/>
      <c r="AT47" s="59"/>
      <c r="AU47" s="60"/>
      <c r="AV47" s="58">
        <v>3</v>
      </c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60"/>
      <c r="BL47" s="58">
        <v>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60"/>
      <c r="CF47" s="58">
        <v>5</v>
      </c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60"/>
      <c r="CW47" s="58">
        <v>6</v>
      </c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60"/>
      <c r="DN47" s="58">
        <v>7</v>
      </c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60"/>
      <c r="EE47" s="58">
        <v>8</v>
      </c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60"/>
      <c r="ET47" s="58">
        <v>9</v>
      </c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</row>
    <row r="48" spans="1:166" ht="33" customHeight="1">
      <c r="A48" s="263" t="s">
        <v>72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4"/>
      <c r="AP48" s="265" t="s">
        <v>48</v>
      </c>
      <c r="AQ48" s="92"/>
      <c r="AR48" s="92"/>
      <c r="AS48" s="92"/>
      <c r="AT48" s="92"/>
      <c r="AU48" s="93"/>
      <c r="AV48" s="266" t="s">
        <v>39</v>
      </c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8"/>
      <c r="BL48" s="266" t="s">
        <v>39</v>
      </c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8"/>
      <c r="CF48" s="266">
        <f>SUM(CF49,CF51)</f>
        <v>1825613625.0200043</v>
      </c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8"/>
      <c r="CW48" s="266">
        <f>SUM(CW49,CW51)</f>
        <v>10498561205.699997</v>
      </c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8"/>
      <c r="DN48" s="266" t="s">
        <v>39</v>
      </c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8"/>
      <c r="EE48" s="266">
        <f>SUM(EE49,EE51)</f>
        <v>12324174830.720001</v>
      </c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8"/>
      <c r="ET48" s="266" t="s">
        <v>39</v>
      </c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9"/>
    </row>
    <row r="49" spans="1:166" ht="15" customHeight="1">
      <c r="A49" s="219" t="s">
        <v>36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20"/>
      <c r="AP49" s="270" t="s">
        <v>43</v>
      </c>
      <c r="AQ49" s="194"/>
      <c r="AR49" s="194"/>
      <c r="AS49" s="194"/>
      <c r="AT49" s="194"/>
      <c r="AU49" s="195"/>
      <c r="AV49" s="209" t="s">
        <v>39</v>
      </c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1"/>
      <c r="BL49" s="209" t="s">
        <v>39</v>
      </c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1"/>
      <c r="CF49" s="209">
        <f>-49109632756.28+39901438794.3+1800000000</f>
        <v>-7408193961.979996</v>
      </c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1"/>
      <c r="CW49" s="209">
        <f>-39901438794.3-1800000000</f>
        <v>-41701438794.3</v>
      </c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1"/>
      <c r="DN49" s="209" t="s">
        <v>39</v>
      </c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1"/>
      <c r="EE49" s="209">
        <f>SUM(CF49:DM50)</f>
        <v>-49109632756.28</v>
      </c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1"/>
      <c r="ET49" s="209" t="s">
        <v>39</v>
      </c>
      <c r="EU49" s="210"/>
      <c r="EV49" s="210"/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0"/>
      <c r="FH49" s="210"/>
      <c r="FI49" s="210"/>
      <c r="FJ49" s="221"/>
    </row>
    <row r="50" spans="1:166" ht="13.5" customHeight="1">
      <c r="A50" s="263" t="s">
        <v>52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1"/>
      <c r="AQ50" s="197"/>
      <c r="AR50" s="197"/>
      <c r="AS50" s="197"/>
      <c r="AT50" s="197"/>
      <c r="AU50" s="198"/>
      <c r="AV50" s="212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4"/>
      <c r="BL50" s="212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4"/>
      <c r="CF50" s="212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4"/>
      <c r="CW50" s="212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4"/>
      <c r="DN50" s="212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/>
      <c r="DY50" s="213"/>
      <c r="DZ50" s="213"/>
      <c r="EA50" s="213"/>
      <c r="EB50" s="213"/>
      <c r="EC50" s="213"/>
      <c r="ED50" s="214"/>
      <c r="EE50" s="212"/>
      <c r="EF50" s="213"/>
      <c r="EG50" s="213"/>
      <c r="EH50" s="213"/>
      <c r="EI50" s="213"/>
      <c r="EJ50" s="213"/>
      <c r="EK50" s="213"/>
      <c r="EL50" s="213"/>
      <c r="EM50" s="213"/>
      <c r="EN50" s="213"/>
      <c r="EO50" s="213"/>
      <c r="EP50" s="213"/>
      <c r="EQ50" s="213"/>
      <c r="ER50" s="213"/>
      <c r="ES50" s="214"/>
      <c r="ET50" s="212"/>
      <c r="EU50" s="213"/>
      <c r="EV50" s="213"/>
      <c r="EW50" s="213"/>
      <c r="EX50" s="213"/>
      <c r="EY50" s="213"/>
      <c r="EZ50" s="213"/>
      <c r="FA50" s="213"/>
      <c r="FB50" s="213"/>
      <c r="FC50" s="213"/>
      <c r="FD50" s="213"/>
      <c r="FE50" s="213"/>
      <c r="FF50" s="213"/>
      <c r="FG50" s="213"/>
      <c r="FH50" s="213"/>
      <c r="FI50" s="213"/>
      <c r="FJ50" s="253"/>
    </row>
    <row r="51" spans="1:166" ht="18" customHeight="1" thickBot="1">
      <c r="A51" s="273" t="s">
        <v>51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5"/>
      <c r="AP51" s="50" t="s">
        <v>44</v>
      </c>
      <c r="AQ51" s="51"/>
      <c r="AR51" s="51"/>
      <c r="AS51" s="51"/>
      <c r="AT51" s="51"/>
      <c r="AU51" s="51"/>
      <c r="AV51" s="258" t="s">
        <v>39</v>
      </c>
      <c r="AW51" s="258"/>
      <c r="AX51" s="258"/>
      <c r="AY51" s="258"/>
      <c r="AZ51" s="258"/>
      <c r="BA51" s="258"/>
      <c r="BB51" s="258"/>
      <c r="BC51" s="258"/>
      <c r="BD51" s="258"/>
      <c r="BE51" s="276"/>
      <c r="BF51" s="277"/>
      <c r="BG51" s="277"/>
      <c r="BH51" s="277"/>
      <c r="BI51" s="277"/>
      <c r="BJ51" s="277"/>
      <c r="BK51" s="278"/>
      <c r="BL51" s="258" t="s">
        <v>39</v>
      </c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>
        <f>61433807587-50400000000-1800000000</f>
        <v>9233807587</v>
      </c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79">
        <f>50400000000+1800000000</f>
        <v>52200000000</v>
      </c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58" t="s">
        <v>39</v>
      </c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>
        <f>SUM(CF51:DM51)</f>
        <v>61433807587</v>
      </c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 t="s">
        <v>39</v>
      </c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9"/>
    </row>
    <row r="52" spans="1:166" ht="22.5" customHeight="1">
      <c r="A52" s="260" t="s">
        <v>73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80" t="s">
        <v>45</v>
      </c>
      <c r="AQ52" s="90"/>
      <c r="AR52" s="90"/>
      <c r="AS52" s="90"/>
      <c r="AT52" s="90"/>
      <c r="AU52" s="90"/>
      <c r="AV52" s="281" t="s">
        <v>39</v>
      </c>
      <c r="AW52" s="281"/>
      <c r="AX52" s="281"/>
      <c r="AY52" s="281"/>
      <c r="AZ52" s="281"/>
      <c r="BA52" s="281"/>
      <c r="BB52" s="281"/>
      <c r="BC52" s="281"/>
      <c r="BD52" s="281"/>
      <c r="BE52" s="266"/>
      <c r="BF52" s="267"/>
      <c r="BG52" s="267"/>
      <c r="BH52" s="267"/>
      <c r="BI52" s="267"/>
      <c r="BJ52" s="267"/>
      <c r="BK52" s="268"/>
      <c r="BL52" s="281" t="s">
        <v>39</v>
      </c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 t="s">
        <v>39</v>
      </c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>
        <f>SUM(CW53,CW55)</f>
        <v>0</v>
      </c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B52" s="281"/>
      <c r="EC52" s="281"/>
      <c r="ED52" s="281"/>
      <c r="EE52" s="281">
        <f>SUM(EE53,EE55)</f>
        <v>0</v>
      </c>
      <c r="EF52" s="281"/>
      <c r="EG52" s="281"/>
      <c r="EH52" s="281"/>
      <c r="EI52" s="281"/>
      <c r="EJ52" s="281"/>
      <c r="EK52" s="281"/>
      <c r="EL52" s="281"/>
      <c r="EM52" s="281"/>
      <c r="EN52" s="281"/>
      <c r="EO52" s="281"/>
      <c r="EP52" s="281"/>
      <c r="EQ52" s="281"/>
      <c r="ER52" s="281"/>
      <c r="ES52" s="281"/>
      <c r="ET52" s="281" t="s">
        <v>39</v>
      </c>
      <c r="EU52" s="281"/>
      <c r="EV52" s="281"/>
      <c r="EW52" s="281"/>
      <c r="EX52" s="281"/>
      <c r="EY52" s="281"/>
      <c r="EZ52" s="281"/>
      <c r="FA52" s="281"/>
      <c r="FB52" s="281"/>
      <c r="FC52" s="281"/>
      <c r="FD52" s="281"/>
      <c r="FE52" s="281"/>
      <c r="FF52" s="281"/>
      <c r="FG52" s="281"/>
      <c r="FH52" s="281"/>
      <c r="FI52" s="281"/>
      <c r="FJ52" s="282"/>
    </row>
    <row r="53" spans="1:166" ht="11.25" customHeight="1">
      <c r="A53" s="189" t="s">
        <v>16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90"/>
      <c r="AP53" s="270" t="s">
        <v>46</v>
      </c>
      <c r="AQ53" s="194"/>
      <c r="AR53" s="194"/>
      <c r="AS53" s="194"/>
      <c r="AT53" s="194"/>
      <c r="AU53" s="195"/>
      <c r="AV53" s="209" t="s">
        <v>39</v>
      </c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1"/>
      <c r="BL53" s="209" t="s">
        <v>39</v>
      </c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1"/>
      <c r="CF53" s="209" t="s">
        <v>39</v>
      </c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1"/>
      <c r="CW53" s="209">
        <v>52200000000</v>
      </c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1"/>
      <c r="DN53" s="209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1"/>
      <c r="EE53" s="209">
        <f>SUM(CW53)</f>
        <v>52200000000</v>
      </c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1"/>
      <c r="ET53" s="209" t="s">
        <v>39</v>
      </c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21"/>
    </row>
    <row r="54" spans="1:166" ht="10.5" customHeight="1">
      <c r="A54" s="217" t="s">
        <v>133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8"/>
      <c r="AP54" s="271"/>
      <c r="AQ54" s="197"/>
      <c r="AR54" s="197"/>
      <c r="AS54" s="197"/>
      <c r="AT54" s="197"/>
      <c r="AU54" s="198"/>
      <c r="AV54" s="212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4"/>
      <c r="BL54" s="212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4"/>
      <c r="CF54" s="212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4"/>
      <c r="CW54" s="212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4"/>
      <c r="DN54" s="212"/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  <c r="ED54" s="214"/>
      <c r="EE54" s="212"/>
      <c r="EF54" s="213"/>
      <c r="EG54" s="213"/>
      <c r="EH54" s="213"/>
      <c r="EI54" s="213"/>
      <c r="EJ54" s="213"/>
      <c r="EK54" s="213"/>
      <c r="EL54" s="213"/>
      <c r="EM54" s="213"/>
      <c r="EN54" s="213"/>
      <c r="EO54" s="213"/>
      <c r="EP54" s="213"/>
      <c r="EQ54" s="213"/>
      <c r="ER54" s="213"/>
      <c r="ES54" s="214"/>
      <c r="ET54" s="212"/>
      <c r="EU54" s="213"/>
      <c r="EV54" s="213"/>
      <c r="EW54" s="213"/>
      <c r="EX54" s="213"/>
      <c r="EY54" s="213"/>
      <c r="EZ54" s="213"/>
      <c r="FA54" s="213"/>
      <c r="FB54" s="213"/>
      <c r="FC54" s="213"/>
      <c r="FD54" s="213"/>
      <c r="FE54" s="213"/>
      <c r="FF54" s="213"/>
      <c r="FG54" s="213"/>
      <c r="FH54" s="213"/>
      <c r="FI54" s="213"/>
      <c r="FJ54" s="253"/>
    </row>
    <row r="55" spans="1:166" ht="14.25" customHeight="1">
      <c r="A55" s="288" t="s">
        <v>134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90"/>
      <c r="AP55" s="291" t="s">
        <v>47</v>
      </c>
      <c r="AQ55" s="292"/>
      <c r="AR55" s="292"/>
      <c r="AS55" s="292"/>
      <c r="AT55" s="292"/>
      <c r="AU55" s="292"/>
      <c r="AV55" s="283" t="s">
        <v>39</v>
      </c>
      <c r="AW55" s="283"/>
      <c r="AX55" s="283"/>
      <c r="AY55" s="283"/>
      <c r="AZ55" s="283"/>
      <c r="BA55" s="283"/>
      <c r="BB55" s="283"/>
      <c r="BC55" s="283"/>
      <c r="BD55" s="283"/>
      <c r="BE55" s="209"/>
      <c r="BF55" s="210"/>
      <c r="BG55" s="210"/>
      <c r="BH55" s="210"/>
      <c r="BI55" s="210"/>
      <c r="BJ55" s="210"/>
      <c r="BK55" s="211"/>
      <c r="BL55" s="283" t="s">
        <v>39</v>
      </c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 t="s">
        <v>39</v>
      </c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09">
        <v>-52200000000</v>
      </c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1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>
        <f>SUM(CW55)</f>
        <v>-52200000000</v>
      </c>
      <c r="EF55" s="283"/>
      <c r="EG55" s="283"/>
      <c r="EH55" s="283"/>
      <c r="EI55" s="283"/>
      <c r="EJ55" s="283"/>
      <c r="EK55" s="283"/>
      <c r="EL55" s="283"/>
      <c r="EM55" s="283"/>
      <c r="EN55" s="283"/>
      <c r="EO55" s="283"/>
      <c r="EP55" s="283"/>
      <c r="EQ55" s="283"/>
      <c r="ER55" s="283"/>
      <c r="ES55" s="283"/>
      <c r="ET55" s="283" t="s">
        <v>39</v>
      </c>
      <c r="EU55" s="283"/>
      <c r="EV55" s="283"/>
      <c r="EW55" s="283"/>
      <c r="EX55" s="283"/>
      <c r="EY55" s="283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300"/>
    </row>
    <row r="56" spans="1:166" ht="1.5" customHeight="1" thickBot="1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3"/>
      <c r="AP56" s="304"/>
      <c r="AQ56" s="299"/>
      <c r="AR56" s="299"/>
      <c r="AS56" s="299"/>
      <c r="AT56" s="299"/>
      <c r="AU56" s="299"/>
      <c r="AV56" s="298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84"/>
      <c r="BM56" s="285"/>
      <c r="BN56" s="285"/>
      <c r="BO56" s="285"/>
      <c r="BP56" s="285"/>
      <c r="BQ56" s="285"/>
      <c r="BR56" s="285"/>
      <c r="BS56" s="285"/>
      <c r="BT56" s="285"/>
      <c r="BU56" s="285"/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4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5"/>
      <c r="CS56" s="285"/>
      <c r="CT56" s="285"/>
      <c r="CU56" s="285"/>
      <c r="CV56" s="286"/>
      <c r="CW56" s="293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5"/>
      <c r="DN56" s="284"/>
      <c r="DO56" s="285"/>
      <c r="DP56" s="285"/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285"/>
      <c r="EB56" s="285"/>
      <c r="EC56" s="285"/>
      <c r="ED56" s="285"/>
      <c r="EE56" s="284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285"/>
      <c r="ER56" s="285"/>
      <c r="ES56" s="286"/>
      <c r="ET56" s="284"/>
      <c r="EU56" s="285"/>
      <c r="EV56" s="285"/>
      <c r="EW56" s="285"/>
      <c r="EX56" s="285"/>
      <c r="EY56" s="285"/>
      <c r="EZ56" s="285"/>
      <c r="FA56" s="285"/>
      <c r="FB56" s="285"/>
      <c r="FC56" s="285"/>
      <c r="FD56" s="285"/>
      <c r="FE56" s="285"/>
      <c r="FF56" s="285"/>
      <c r="FG56" s="285"/>
      <c r="FH56" s="285"/>
      <c r="FI56" s="285"/>
      <c r="FJ56" s="287"/>
    </row>
    <row r="57" ht="11.25"/>
    <row r="58" ht="11.25"/>
    <row r="59" spans="1:166" ht="11.25">
      <c r="A59" s="1" t="s">
        <v>7</v>
      </c>
      <c r="M59" s="1" t="s">
        <v>241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7"/>
      <c r="AF59" s="4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BA59" s="106" t="s">
        <v>162</v>
      </c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F59" s="1" t="s">
        <v>27</v>
      </c>
      <c r="DC59" s="1" t="s">
        <v>244</v>
      </c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4"/>
    </row>
    <row r="60" spans="1:166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 t="s">
        <v>242</v>
      </c>
      <c r="P60" s="19"/>
      <c r="Q60" s="20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4"/>
      <c r="AK60" s="297" t="s">
        <v>9</v>
      </c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BA60" s="297" t="s">
        <v>10</v>
      </c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1"/>
      <c r="CF60" s="1" t="s">
        <v>28</v>
      </c>
      <c r="DC60" s="1" t="s">
        <v>245</v>
      </c>
      <c r="EI60" s="22"/>
      <c r="EJ60" s="22"/>
      <c r="EK60" s="22"/>
      <c r="EL60" s="23"/>
      <c r="EM60" s="23"/>
      <c r="EN60" s="23"/>
      <c r="EO60" s="23"/>
      <c r="EP60" s="22"/>
      <c r="EQ60" s="23"/>
      <c r="ER60" s="23"/>
      <c r="ES60" s="23"/>
      <c r="ET60" s="19"/>
      <c r="EU60" s="19"/>
      <c r="EV60" s="19"/>
      <c r="EW60" s="19"/>
      <c r="EX60" s="23"/>
      <c r="EY60" s="24" t="s">
        <v>243</v>
      </c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2"/>
    </row>
    <row r="61" spans="121:153" ht="11.25">
      <c r="DQ61" s="3"/>
      <c r="DR61" s="3"/>
      <c r="EG61" s="297" t="s">
        <v>9</v>
      </c>
      <c r="EH61" s="297"/>
      <c r="EI61" s="297"/>
      <c r="EJ61" s="297"/>
      <c r="EK61" s="297"/>
      <c r="EL61" s="297"/>
      <c r="EM61" s="297"/>
      <c r="EN61" s="297"/>
      <c r="EO61" s="297"/>
      <c r="EP61" s="297"/>
      <c r="EQ61" s="297"/>
      <c r="ER61" s="297"/>
      <c r="ES61" s="297"/>
      <c r="ET61" s="297"/>
      <c r="EW61" s="21" t="s">
        <v>10</v>
      </c>
    </row>
    <row r="62" spans="1:144" ht="29.25" customHeight="1">
      <c r="A62" s="1" t="s">
        <v>8</v>
      </c>
      <c r="Q62" s="1" t="s">
        <v>228</v>
      </c>
      <c r="AI62" s="22"/>
      <c r="AJ62" s="22"/>
      <c r="AK62" s="22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BA62" s="106" t="s">
        <v>230</v>
      </c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</row>
    <row r="63" spans="17:166" ht="11.25">
      <c r="Q63" s="1" t="s">
        <v>132</v>
      </c>
      <c r="AF63" s="3"/>
      <c r="AG63" s="3"/>
      <c r="AL63" s="296" t="s">
        <v>9</v>
      </c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BA63" s="297" t="s">
        <v>10</v>
      </c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FJ63" s="4"/>
    </row>
    <row r="64" spans="17:166" ht="12" customHeight="1">
      <c r="Q64" s="1" t="s">
        <v>229</v>
      </c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FJ64" s="4"/>
    </row>
    <row r="65" spans="1:166" ht="13.5" customHeight="1">
      <c r="A65" s="107" t="s">
        <v>11</v>
      </c>
      <c r="B65" s="107"/>
      <c r="C65" s="197" t="s">
        <v>239</v>
      </c>
      <c r="D65" s="197"/>
      <c r="E65" s="197"/>
      <c r="F65" s="1" t="s">
        <v>11</v>
      </c>
      <c r="I65" s="106" t="s">
        <v>240</v>
      </c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>
        <v>20</v>
      </c>
      <c r="Z65" s="107"/>
      <c r="AA65" s="107"/>
      <c r="AB65" s="107"/>
      <c r="AC65" s="108" t="s">
        <v>237</v>
      </c>
      <c r="AD65" s="108"/>
      <c r="AE65" s="108"/>
      <c r="AF65" s="1" t="s">
        <v>59</v>
      </c>
      <c r="CD65" s="5"/>
      <c r="CE65" s="5"/>
      <c r="CF65" s="5"/>
      <c r="CG65" s="5"/>
      <c r="CH65" s="5"/>
      <c r="CI65" s="4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4"/>
      <c r="CY65" s="4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4"/>
      <c r="DW65" s="4"/>
      <c r="DX65" s="13"/>
      <c r="DY65" s="13"/>
      <c r="DZ65" s="12"/>
      <c r="EA65" s="12"/>
      <c r="EB65" s="12"/>
      <c r="FD65" s="4"/>
      <c r="FE65" s="4"/>
      <c r="FF65" s="4"/>
      <c r="FG65" s="4"/>
      <c r="FH65" s="4"/>
      <c r="FI65" s="4"/>
      <c r="FJ65" s="4"/>
    </row>
    <row r="67" ht="6.75" customHeight="1"/>
    <row r="90" ht="11.25"/>
    <row r="91" ht="11.25"/>
    <row r="92" ht="11.25"/>
    <row r="93" ht="11.25"/>
    <row r="94" ht="11.25"/>
    <row r="95" ht="11.25"/>
    <row r="98" ht="11.25"/>
    <row r="99" ht="11.25"/>
    <row r="101" ht="11.25"/>
    <row r="102" ht="11.25"/>
    <row r="103" ht="11.25"/>
    <row r="104" ht="11.25"/>
  </sheetData>
  <sheetProtection/>
  <mergeCells count="441">
    <mergeCell ref="AV38:BK38"/>
    <mergeCell ref="BL38:CE38"/>
    <mergeCell ref="CF38:CV38"/>
    <mergeCell ref="CW38:DM38"/>
    <mergeCell ref="ET38:FJ38"/>
    <mergeCell ref="A41:AO41"/>
    <mergeCell ref="AP41:AU41"/>
    <mergeCell ref="AV41:BK41"/>
    <mergeCell ref="BL41:CE41"/>
    <mergeCell ref="CF41:CV41"/>
    <mergeCell ref="CW41:DM41"/>
    <mergeCell ref="DN41:ED41"/>
    <mergeCell ref="A38:AO38"/>
    <mergeCell ref="AP38:AU38"/>
    <mergeCell ref="BA59:CA59"/>
    <mergeCell ref="AK60:AY60"/>
    <mergeCell ref="BA60:BZ60"/>
    <mergeCell ref="DN56:ED56"/>
    <mergeCell ref="DN55:ED55"/>
    <mergeCell ref="CF49:CV50"/>
    <mergeCell ref="EG61:ET61"/>
    <mergeCell ref="ET55:FJ55"/>
    <mergeCell ref="A56:AO56"/>
    <mergeCell ref="AP56:AU56"/>
    <mergeCell ref="A65:B65"/>
    <mergeCell ref="C65:E65"/>
    <mergeCell ref="I65:X65"/>
    <mergeCell ref="Y65:AB65"/>
    <mergeCell ref="AL62:AY62"/>
    <mergeCell ref="BA62:CA62"/>
    <mergeCell ref="AL63:AY63"/>
    <mergeCell ref="BA63:CA63"/>
    <mergeCell ref="AC65:AE65"/>
    <mergeCell ref="AV56:BK56"/>
    <mergeCell ref="BL56:CE56"/>
    <mergeCell ref="CF56:CV56"/>
    <mergeCell ref="EE56:ES56"/>
    <mergeCell ref="ET56:FJ56"/>
    <mergeCell ref="ET53:FJ54"/>
    <mergeCell ref="A54:AO54"/>
    <mergeCell ref="A55:AO55"/>
    <mergeCell ref="AP55:AU55"/>
    <mergeCell ref="AV55:BK55"/>
    <mergeCell ref="BL55:CE55"/>
    <mergeCell ref="CF55:CV55"/>
    <mergeCell ref="CW55:DM56"/>
    <mergeCell ref="EE55:ES55"/>
    <mergeCell ref="CF53:CV54"/>
    <mergeCell ref="CW53:DM54"/>
    <mergeCell ref="DN53:ED54"/>
    <mergeCell ref="EE53:ES54"/>
    <mergeCell ref="A53:AO53"/>
    <mergeCell ref="AP53:AU54"/>
    <mergeCell ref="AV53:BK54"/>
    <mergeCell ref="BL53:CE54"/>
    <mergeCell ref="ET51:FJ51"/>
    <mergeCell ref="A52:AO52"/>
    <mergeCell ref="AP52:AU52"/>
    <mergeCell ref="AV52:BK52"/>
    <mergeCell ref="BL52:CE52"/>
    <mergeCell ref="CF52:CV52"/>
    <mergeCell ref="CW52:DM52"/>
    <mergeCell ref="DN52:ED52"/>
    <mergeCell ref="EE52:ES52"/>
    <mergeCell ref="ET52:FJ52"/>
    <mergeCell ref="ET49:FJ50"/>
    <mergeCell ref="A50:AO50"/>
    <mergeCell ref="A51:AO51"/>
    <mergeCell ref="AP51:AU51"/>
    <mergeCell ref="AV51:BK51"/>
    <mergeCell ref="BL51:CE51"/>
    <mergeCell ref="CF51:CV51"/>
    <mergeCell ref="CW51:DM51"/>
    <mergeCell ref="DN51:ED51"/>
    <mergeCell ref="EE51:ES51"/>
    <mergeCell ref="CW49:DM50"/>
    <mergeCell ref="DN49:ED50"/>
    <mergeCell ref="EE49:ES50"/>
    <mergeCell ref="A49:AO49"/>
    <mergeCell ref="AP49:AU50"/>
    <mergeCell ref="AV49:BK50"/>
    <mergeCell ref="BL49:CE50"/>
    <mergeCell ref="ET47:FJ47"/>
    <mergeCell ref="A48:AO48"/>
    <mergeCell ref="AP48:AU48"/>
    <mergeCell ref="AV48:BK48"/>
    <mergeCell ref="BL48:CE48"/>
    <mergeCell ref="CF48:CV48"/>
    <mergeCell ref="CW48:DM48"/>
    <mergeCell ref="DN48:ED48"/>
    <mergeCell ref="EE48:ES48"/>
    <mergeCell ref="ET48:FJ48"/>
    <mergeCell ref="CF47:CV47"/>
    <mergeCell ref="CW47:DM47"/>
    <mergeCell ref="DN47:ED47"/>
    <mergeCell ref="EE47:ES47"/>
    <mergeCell ref="A47:AO47"/>
    <mergeCell ref="AP47:AU47"/>
    <mergeCell ref="AV47:BK47"/>
    <mergeCell ref="BL47:CE47"/>
    <mergeCell ref="CF45:ES45"/>
    <mergeCell ref="ET45:FJ46"/>
    <mergeCell ref="CF46:CV46"/>
    <mergeCell ref="CW46:DM46"/>
    <mergeCell ref="DN46:ED46"/>
    <mergeCell ref="EE46:ES46"/>
    <mergeCell ref="A45:AO46"/>
    <mergeCell ref="AP45:AU46"/>
    <mergeCell ref="AV45:BK46"/>
    <mergeCell ref="BL45:CE46"/>
    <mergeCell ref="ET40:FJ40"/>
    <mergeCell ref="A42:AO42"/>
    <mergeCell ref="AP42:AU42"/>
    <mergeCell ref="AV42:BK42"/>
    <mergeCell ref="BL42:CE42"/>
    <mergeCell ref="CF42:CV42"/>
    <mergeCell ref="CW42:DM42"/>
    <mergeCell ref="DN42:ED42"/>
    <mergeCell ref="EE42:ES42"/>
    <mergeCell ref="ET42:FJ42"/>
    <mergeCell ref="CF40:CV40"/>
    <mergeCell ref="CW40:DM40"/>
    <mergeCell ref="DN40:ED40"/>
    <mergeCell ref="EE40:ES40"/>
    <mergeCell ref="EE41:ES41"/>
    <mergeCell ref="ET41:FJ41"/>
    <mergeCell ref="A40:AO40"/>
    <mergeCell ref="AP40:AU40"/>
    <mergeCell ref="AV40:BK40"/>
    <mergeCell ref="BL40:CE40"/>
    <mergeCell ref="ET37:FJ37"/>
    <mergeCell ref="A39:AO39"/>
    <mergeCell ref="AP39:AU39"/>
    <mergeCell ref="AV39:BK39"/>
    <mergeCell ref="BL39:CE39"/>
    <mergeCell ref="CF39:CV39"/>
    <mergeCell ref="CW39:DM39"/>
    <mergeCell ref="DN39:ED39"/>
    <mergeCell ref="EE39:ES39"/>
    <mergeCell ref="ET39:FJ39"/>
    <mergeCell ref="CF37:CV37"/>
    <mergeCell ref="CW37:DM37"/>
    <mergeCell ref="DN37:ED37"/>
    <mergeCell ref="EE37:ES37"/>
    <mergeCell ref="DN38:ED38"/>
    <mergeCell ref="EE38:ES38"/>
    <mergeCell ref="A37:AO37"/>
    <mergeCell ref="AP37:AU37"/>
    <mergeCell ref="AV37:BK37"/>
    <mergeCell ref="BL37:CE37"/>
    <mergeCell ref="ET35:FJ35"/>
    <mergeCell ref="A36:AO36"/>
    <mergeCell ref="AP36:AU36"/>
    <mergeCell ref="AV36:BK36"/>
    <mergeCell ref="BL36:CE36"/>
    <mergeCell ref="CF36:CV36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5:AO35"/>
    <mergeCell ref="AP35:AU35"/>
    <mergeCell ref="AV35:BK35"/>
    <mergeCell ref="BL35:CE35"/>
    <mergeCell ref="ET33:FJ33"/>
    <mergeCell ref="A34:AO34"/>
    <mergeCell ref="AP34:AU34"/>
    <mergeCell ref="AV34:BK34"/>
    <mergeCell ref="BL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O33"/>
    <mergeCell ref="AP33:AU33"/>
    <mergeCell ref="AV33:BK33"/>
    <mergeCell ref="BL33:CE33"/>
    <mergeCell ref="ET31:FJ31"/>
    <mergeCell ref="A32:AO32"/>
    <mergeCell ref="AP32:AU32"/>
    <mergeCell ref="AV32:BK32"/>
    <mergeCell ref="BL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DN30:ED30"/>
    <mergeCell ref="EE30:ES30"/>
    <mergeCell ref="ET30:FJ30"/>
    <mergeCell ref="A31:AO31"/>
    <mergeCell ref="AP31:AU31"/>
    <mergeCell ref="AV31:BK31"/>
    <mergeCell ref="BL31:CE31"/>
    <mergeCell ref="A30:AO30"/>
    <mergeCell ref="AP30:AU30"/>
    <mergeCell ref="AV30:BK30"/>
    <mergeCell ref="A29:AO29"/>
    <mergeCell ref="AP29:AU29"/>
    <mergeCell ref="AV29:BK29"/>
    <mergeCell ref="BL29:CE29"/>
    <mergeCell ref="CF29:CV29"/>
    <mergeCell ref="CW30:DM30"/>
    <mergeCell ref="BL30:CE30"/>
    <mergeCell ref="CF30:CV30"/>
    <mergeCell ref="ET29:FJ29"/>
    <mergeCell ref="CF28:CV28"/>
    <mergeCell ref="CW28:DM28"/>
    <mergeCell ref="DN28:ED28"/>
    <mergeCell ref="EE28:ES28"/>
    <mergeCell ref="ET28:FJ28"/>
    <mergeCell ref="CW29:DM29"/>
    <mergeCell ref="DN29:ED29"/>
    <mergeCell ref="EE29:ES29"/>
    <mergeCell ref="CW27:DM27"/>
    <mergeCell ref="DN27:ED27"/>
    <mergeCell ref="EE27:ES27"/>
    <mergeCell ref="ET27:FJ27"/>
    <mergeCell ref="A28:AO28"/>
    <mergeCell ref="AP28:AU28"/>
    <mergeCell ref="AV28:BK28"/>
    <mergeCell ref="BL28:CE28"/>
    <mergeCell ref="A27:AO27"/>
    <mergeCell ref="AP27:AU27"/>
    <mergeCell ref="AV27:BK27"/>
    <mergeCell ref="BL27:CE27"/>
    <mergeCell ref="CF27:CV27"/>
    <mergeCell ref="EE26:ES26"/>
    <mergeCell ref="ET26:FJ26"/>
    <mergeCell ref="CF25:CV25"/>
    <mergeCell ref="CW25:DM25"/>
    <mergeCell ref="DN25:ED25"/>
    <mergeCell ref="EE25:ES25"/>
    <mergeCell ref="ET25:FJ25"/>
    <mergeCell ref="CF26:CV26"/>
    <mergeCell ref="CW26:DM26"/>
    <mergeCell ref="DN26:ED26"/>
    <mergeCell ref="A26:AO26"/>
    <mergeCell ref="AP26:AU26"/>
    <mergeCell ref="AV26:BK26"/>
    <mergeCell ref="BL26:CE26"/>
    <mergeCell ref="A25:AO25"/>
    <mergeCell ref="AP25:AU25"/>
    <mergeCell ref="AV25:BK25"/>
    <mergeCell ref="BL25:CE25"/>
    <mergeCell ref="AV22:BK22"/>
    <mergeCell ref="BL22:CE22"/>
    <mergeCell ref="A24:AO24"/>
    <mergeCell ref="AP24:AU24"/>
    <mergeCell ref="AV24:BK24"/>
    <mergeCell ref="BL24:CE24"/>
    <mergeCell ref="ET22:FJ22"/>
    <mergeCell ref="CF23:CV23"/>
    <mergeCell ref="CW23:DM23"/>
    <mergeCell ref="DN23:ED23"/>
    <mergeCell ref="EE23:ES23"/>
    <mergeCell ref="ET23:FJ23"/>
    <mergeCell ref="CF22:CV22"/>
    <mergeCell ref="CW22:DM22"/>
    <mergeCell ref="DN22:ED22"/>
    <mergeCell ref="EE22:ES22"/>
    <mergeCell ref="A23:AO23"/>
    <mergeCell ref="AP23:AU23"/>
    <mergeCell ref="AV23:BK23"/>
    <mergeCell ref="BL23:CE23"/>
    <mergeCell ref="A22:AO22"/>
    <mergeCell ref="AP22:AU22"/>
    <mergeCell ref="ET20:FJ20"/>
    <mergeCell ref="A21:AO21"/>
    <mergeCell ref="AP21:AU21"/>
    <mergeCell ref="AV21:BK21"/>
    <mergeCell ref="BL21:CE21"/>
    <mergeCell ref="CF21:CV21"/>
    <mergeCell ref="CW21:DM21"/>
    <mergeCell ref="DN21:ED21"/>
    <mergeCell ref="EE21:ES21"/>
    <mergeCell ref="ET21:FJ21"/>
    <mergeCell ref="CF20:CV20"/>
    <mergeCell ref="CW20:DM20"/>
    <mergeCell ref="DN20:ED20"/>
    <mergeCell ref="EE20:ES20"/>
    <mergeCell ref="A20:AO20"/>
    <mergeCell ref="AP20:AU20"/>
    <mergeCell ref="AV20:BK20"/>
    <mergeCell ref="BL20:CE20"/>
    <mergeCell ref="ET17:FJ17"/>
    <mergeCell ref="A19:AO19"/>
    <mergeCell ref="AP19:AU19"/>
    <mergeCell ref="AV19:BK19"/>
    <mergeCell ref="BL19:CE19"/>
    <mergeCell ref="CF19:CV19"/>
    <mergeCell ref="ET19:FJ19"/>
    <mergeCell ref="CF17:CV17"/>
    <mergeCell ref="CW17:DM17"/>
    <mergeCell ref="DN17:ED17"/>
    <mergeCell ref="EE17:ES17"/>
    <mergeCell ref="A17:AO17"/>
    <mergeCell ref="AP17:AU17"/>
    <mergeCell ref="AV17:BK17"/>
    <mergeCell ref="BL17:CE17"/>
    <mergeCell ref="ET15:FJ15"/>
    <mergeCell ref="A16:AO16"/>
    <mergeCell ref="AP16:AU16"/>
    <mergeCell ref="AV16:BK16"/>
    <mergeCell ref="BL16:CE16"/>
    <mergeCell ref="CF16:CV16"/>
    <mergeCell ref="CW16:DM16"/>
    <mergeCell ref="DN16:ED16"/>
    <mergeCell ref="EE16:ES16"/>
    <mergeCell ref="ET16:FJ16"/>
    <mergeCell ref="CF15:CV15"/>
    <mergeCell ref="CW15:DM15"/>
    <mergeCell ref="DN15:ED15"/>
    <mergeCell ref="EE15:ES15"/>
    <mergeCell ref="A15:AO15"/>
    <mergeCell ref="AP15:AU15"/>
    <mergeCell ref="AV15:BK15"/>
    <mergeCell ref="BL15:CE15"/>
    <mergeCell ref="ET13:FJ13"/>
    <mergeCell ref="A14:AO14"/>
    <mergeCell ref="AP14:AU14"/>
    <mergeCell ref="AV14:BK14"/>
    <mergeCell ref="BL14:CE14"/>
    <mergeCell ref="CF14:CV14"/>
    <mergeCell ref="CW14:DM14"/>
    <mergeCell ref="DN14:ED14"/>
    <mergeCell ref="EE14:ES14"/>
    <mergeCell ref="ET14:FJ14"/>
    <mergeCell ref="CF13:CV13"/>
    <mergeCell ref="CW13:DM13"/>
    <mergeCell ref="DN13:ED13"/>
    <mergeCell ref="EE13:ES13"/>
    <mergeCell ref="AV13:BK13"/>
    <mergeCell ref="BL13:CE13"/>
    <mergeCell ref="ET9:FJ9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ET7:FJ8"/>
    <mergeCell ref="A8:AO8"/>
    <mergeCell ref="A9:AO9"/>
    <mergeCell ref="AP9:AU9"/>
    <mergeCell ref="AV9:BK9"/>
    <mergeCell ref="BL9:CE9"/>
    <mergeCell ref="CF9:CV9"/>
    <mergeCell ref="CW9:DM9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DN4:ED4"/>
    <mergeCell ref="CW5:DM5"/>
    <mergeCell ref="DN10:ED10"/>
    <mergeCell ref="DN5:ED5"/>
    <mergeCell ref="ET6:FJ6"/>
    <mergeCell ref="CW6:DM6"/>
    <mergeCell ref="DN6:ED6"/>
    <mergeCell ref="EE6:ES6"/>
    <mergeCell ref="EE4:ES4"/>
    <mergeCell ref="ET5:FJ5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A13:AO13"/>
    <mergeCell ref="AP13:AU13"/>
    <mergeCell ref="EE10:ES10"/>
    <mergeCell ref="ET10:FJ10"/>
    <mergeCell ref="A10:AO10"/>
    <mergeCell ref="AP10:AU10"/>
    <mergeCell ref="AV10:BK10"/>
    <mergeCell ref="BL10:CE10"/>
    <mergeCell ref="CF10:CV10"/>
    <mergeCell ref="CW10:DM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A18:AO18"/>
    <mergeCell ref="AP18:AU18"/>
    <mergeCell ref="AV18:BK18"/>
    <mergeCell ref="BL18:CE18"/>
    <mergeCell ref="CF18:CV18"/>
    <mergeCell ref="CW18:DM18"/>
    <mergeCell ref="DN18:ED18"/>
    <mergeCell ref="CF24:CV24"/>
    <mergeCell ref="CW24:DM24"/>
    <mergeCell ref="DN24:ED24"/>
    <mergeCell ref="EE24:ES24"/>
    <mergeCell ref="ET24:FJ24"/>
    <mergeCell ref="EE18:ES18"/>
    <mergeCell ref="ET18:FJ18"/>
    <mergeCell ref="CW19:DM19"/>
    <mergeCell ref="DN19:ED19"/>
    <mergeCell ref="EE19:ES19"/>
  </mergeCells>
  <printOptions/>
  <pageMargins left="0.1968503937007874" right="0.15748031496062992" top="0.7480314960629921" bottom="0.2362204724409449" header="0.5118110236220472" footer="0.1968503937007874"/>
  <pageSetup fitToHeight="4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2016-02-02T08:46:15Z</cp:lastPrinted>
  <dcterms:created xsi:type="dcterms:W3CDTF">2005-02-01T12:32:18Z</dcterms:created>
  <dcterms:modified xsi:type="dcterms:W3CDTF">2016-02-09T06:07:37Z</dcterms:modified>
  <cp:category/>
  <cp:version/>
  <cp:contentType/>
  <cp:contentStatus/>
</cp:coreProperties>
</file>