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6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Лист1!$A$17:$K$70</definedName>
    <definedName name="_xlnm.Print_Titles" localSheetId="0">Лист1!$17:$17</definedName>
  </definedNames>
  <calcPr calcId="145621"/>
</workbook>
</file>

<file path=xl/calcChain.xml><?xml version="1.0" encoding="utf-8"?>
<calcChain xmlns="http://schemas.openxmlformats.org/spreadsheetml/2006/main">
  <c r="H56" i="1" l="1"/>
  <c r="I20" i="1"/>
  <c r="H24" i="1"/>
  <c r="H26" i="1"/>
  <c r="H27" i="1"/>
  <c r="H28" i="1"/>
  <c r="H30" i="1"/>
  <c r="H31" i="1"/>
  <c r="H32" i="1"/>
  <c r="H33" i="1"/>
  <c r="H34" i="1"/>
  <c r="H36" i="1"/>
  <c r="H38" i="1"/>
  <c r="H39" i="1"/>
  <c r="H41" i="1"/>
  <c r="H42" i="1"/>
  <c r="H43" i="1"/>
  <c r="H45" i="1"/>
  <c r="H46" i="1"/>
  <c r="H48" i="1"/>
  <c r="H49" i="1"/>
  <c r="H50" i="1"/>
  <c r="H51" i="1"/>
  <c r="H52" i="1"/>
  <c r="H54" i="1"/>
  <c r="H57" i="1"/>
  <c r="H59" i="1"/>
  <c r="H61" i="1"/>
  <c r="H62" i="1"/>
  <c r="H23" i="1"/>
  <c r="H21" i="1"/>
  <c r="H22" i="1"/>
  <c r="C37" i="1"/>
  <c r="D37" i="1"/>
  <c r="C40" i="1"/>
  <c r="D40" i="1"/>
  <c r="C29" i="1"/>
  <c r="H68" i="1" l="1"/>
  <c r="I35" i="1"/>
  <c r="I29" i="1"/>
  <c r="B70" i="1" l="1"/>
  <c r="B62" i="1"/>
  <c r="B59" i="1"/>
  <c r="E52" i="1"/>
  <c r="E51" i="1" s="1"/>
  <c r="F51" i="1"/>
  <c r="D51" i="1"/>
  <c r="I55" i="1" l="1"/>
  <c r="C51" i="1"/>
  <c r="B56" i="1"/>
  <c r="B52" i="1"/>
  <c r="B51" i="1" s="1"/>
  <c r="E56" i="1"/>
  <c r="I47" i="1" l="1"/>
  <c r="I37" i="1"/>
  <c r="E39" i="1"/>
  <c r="B39" i="1"/>
  <c r="E28" i="1"/>
  <c r="B28" i="1"/>
  <c r="B27" i="1"/>
  <c r="E24" i="1"/>
  <c r="E22" i="1"/>
  <c r="B22" i="1"/>
  <c r="J20" i="1"/>
  <c r="E21" i="1"/>
  <c r="B24" i="1"/>
  <c r="E48" i="1"/>
  <c r="H20" i="1" l="1"/>
  <c r="B21" i="1"/>
  <c r="E23" i="1"/>
  <c r="B23" i="1"/>
  <c r="I25" i="1"/>
  <c r="B38" i="1"/>
  <c r="E38" i="1"/>
  <c r="B48" i="1"/>
  <c r="C25" i="1"/>
  <c r="F20" i="1"/>
  <c r="C20" i="1"/>
  <c r="G20" i="1"/>
  <c r="D20" i="1"/>
  <c r="C55" i="1"/>
  <c r="D55" i="1"/>
  <c r="F55" i="1"/>
  <c r="G55" i="1"/>
  <c r="J55" i="1"/>
  <c r="H55" i="1" s="1"/>
  <c r="E57" i="1"/>
  <c r="B57" i="1"/>
  <c r="I19" i="1" l="1"/>
  <c r="I18" i="1" s="1"/>
  <c r="E20" i="1"/>
  <c r="B20" i="1"/>
  <c r="E55" i="1"/>
  <c r="B41" i="1" l="1"/>
  <c r="B31" i="1" l="1"/>
  <c r="J40" i="1" l="1"/>
  <c r="H40" i="1" s="1"/>
  <c r="G40" i="1"/>
  <c r="F40" i="1"/>
  <c r="E43" i="1"/>
  <c r="B43" i="1"/>
  <c r="H70" i="1" l="1"/>
  <c r="E70" i="1"/>
  <c r="J53" i="1"/>
  <c r="H53" i="1" s="1"/>
  <c r="G53" i="1"/>
  <c r="D53" i="1"/>
  <c r="F53" i="1"/>
  <c r="C53" i="1"/>
  <c r="E49" i="1"/>
  <c r="B49" i="1"/>
  <c r="C35" i="1"/>
  <c r="E54" i="1" l="1"/>
  <c r="E53" i="1" s="1"/>
  <c r="B54" i="1"/>
  <c r="B53" i="1" s="1"/>
  <c r="D25" i="1" l="1"/>
  <c r="F25" i="1"/>
  <c r="G25" i="1"/>
  <c r="J25" i="1"/>
  <c r="H25" i="1" s="1"/>
  <c r="J60" i="1" l="1"/>
  <c r="H60" i="1" s="1"/>
  <c r="G60" i="1"/>
  <c r="F60" i="1"/>
  <c r="D60" i="1"/>
  <c r="E61" i="1"/>
  <c r="B61" i="1" s="1"/>
  <c r="C60" i="1" l="1"/>
  <c r="D29" i="1"/>
  <c r="F29" i="1"/>
  <c r="G29" i="1"/>
  <c r="J29" i="1"/>
  <c r="H29" i="1" s="1"/>
  <c r="D35" i="1"/>
  <c r="F35" i="1"/>
  <c r="G35" i="1"/>
  <c r="J35" i="1"/>
  <c r="H35" i="1" s="1"/>
  <c r="B34" i="1"/>
  <c r="E34" i="1"/>
  <c r="F37" i="1"/>
  <c r="G37" i="1"/>
  <c r="J37" i="1"/>
  <c r="H37" i="1" s="1"/>
  <c r="C44" i="1"/>
  <c r="D44" i="1"/>
  <c r="F44" i="1"/>
  <c r="G44" i="1"/>
  <c r="J44" i="1"/>
  <c r="H44" i="1" s="1"/>
  <c r="F58" i="1"/>
  <c r="J58" i="1"/>
  <c r="H58" i="1" s="1"/>
  <c r="G58" i="1"/>
  <c r="D58" i="1"/>
  <c r="C58" i="1"/>
  <c r="G68" i="1"/>
  <c r="F68" i="1"/>
  <c r="D68" i="1"/>
  <c r="H69" i="1"/>
  <c r="E69" i="1"/>
  <c r="E68" i="1" s="1"/>
  <c r="B69" i="1"/>
  <c r="E62" i="1"/>
  <c r="E60" i="1" s="1"/>
  <c r="B60" i="1"/>
  <c r="E59" i="1"/>
  <c r="E45" i="1"/>
  <c r="B45" i="1"/>
  <c r="E46" i="1"/>
  <c r="B46" i="1"/>
  <c r="E41" i="1"/>
  <c r="E32" i="1"/>
  <c r="B32" i="1"/>
  <c r="E30" i="1"/>
  <c r="E31" i="1"/>
  <c r="B30" i="1"/>
  <c r="E36" i="1"/>
  <c r="E35" i="1" s="1"/>
  <c r="B36" i="1"/>
  <c r="B35" i="1" s="1"/>
  <c r="E26" i="1"/>
  <c r="B26" i="1"/>
  <c r="E27" i="1"/>
  <c r="E33" i="1"/>
  <c r="B33" i="1"/>
  <c r="J47" i="1"/>
  <c r="H47" i="1" s="1"/>
  <c r="G47" i="1"/>
  <c r="F47" i="1"/>
  <c r="D47" i="1"/>
  <c r="C47" i="1"/>
  <c r="E50" i="1"/>
  <c r="B50" i="1"/>
  <c r="H19" i="1" l="1"/>
  <c r="H18" i="1" s="1"/>
  <c r="F19" i="1"/>
  <c r="C19" i="1"/>
  <c r="J19" i="1"/>
  <c r="G19" i="1"/>
  <c r="D19" i="1"/>
  <c r="E25" i="1"/>
  <c r="B25" i="1"/>
  <c r="B58" i="1"/>
  <c r="B29" i="1"/>
  <c r="B37" i="1"/>
  <c r="B47" i="1"/>
  <c r="E37" i="1"/>
  <c r="B44" i="1"/>
  <c r="E29" i="1"/>
  <c r="E44" i="1"/>
  <c r="E58" i="1"/>
  <c r="E47" i="1"/>
  <c r="B42" i="1" l="1"/>
  <c r="B40" i="1" s="1"/>
  <c r="E42" i="1"/>
  <c r="E40" i="1" s="1"/>
  <c r="E19" i="1" s="1"/>
  <c r="B55" i="1"/>
  <c r="B19" i="1" s="1"/>
  <c r="E18" i="1" l="1"/>
  <c r="J18" i="1"/>
  <c r="F18" i="1"/>
  <c r="D18" i="1"/>
  <c r="G18" i="1"/>
  <c r="C68" i="1" l="1"/>
  <c r="C18" i="1" s="1"/>
  <c r="B68" i="1"/>
  <c r="B18" i="1" s="1"/>
</calcChain>
</file>

<file path=xl/sharedStrings.xml><?xml version="1.0" encoding="utf-8"?>
<sst xmlns="http://schemas.openxmlformats.org/spreadsheetml/2006/main" count="116" uniqueCount="72">
  <si>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</si>
  <si>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</si>
  <si>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</si>
  <si>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</si>
  <si>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</si>
  <si>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</si>
  <si>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</si>
  <si>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</si>
  <si>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</si>
  <si>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</si>
  <si>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</si>
  <si>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</si>
  <si>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</si>
  <si>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</si>
  <si>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</si>
  <si>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</si>
  <si>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</si>
  <si>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</si>
  <si>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</si>
  <si>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</si>
  <si>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</si>
  <si>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</si>
  <si>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</si>
  <si>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</si>
  <si>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</si>
  <si>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</si>
  <si>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</si>
  <si>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</si>
  <si>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</si>
  <si>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</si>
  <si>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</si>
  <si>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</si>
  <si>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</si>
  <si>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</si>
  <si>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</si>
  <si>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</si>
  <si>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</si>
  <si>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</si>
  <si>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</si>
  <si>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</si>
  <si>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2021 год 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</si>
  <si>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</si>
  <si>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</si>
  <si>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</si>
  <si>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</si>
  <si>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</si>
  <si>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</si>
  <si>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</si>
  <si>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</si>
  <si>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</si>
  <si>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</si>
  <si>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</si>
  <si>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АДРЕСНАЯ ИНВЕСТИЦИОННАЯ  ПРОГРАММА</t>
  </si>
  <si>
    <t xml:space="preserve"> 2022 год </t>
  </si>
  <si>
    <t>Государственная программа Ленинградской области "Стимулирование экономической активности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</si>
  <si>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</si>
  <si>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</si>
  <si>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</si>
  <si>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</si>
  <si>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>УТВЕРЖДЕНА</t>
  </si>
  <si>
    <t xml:space="preserve">областным законом </t>
  </si>
  <si>
    <t>Подпрограмма "Общественный транспорт и транспортная инфраструктура"</t>
  </si>
  <si>
    <t>Государственная программа Ленинградской области "Развитие культуры в Ленинградской области"</t>
  </si>
  <si>
    <t xml:space="preserve">на 2021 год и на плановый период 2022 и 2023 годов </t>
  </si>
  <si>
    <t xml:space="preserve"> 2023 год </t>
  </si>
  <si>
    <t xml:space="preserve">(приложение 9) </t>
  </si>
  <si>
    <t>Комитет по культуре и туризму Ленинградской области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</si>
  <si>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</si>
  <si>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</si>
  <si>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(в редакции областного закона</t>
  </si>
  <si>
    <t>от 22 декабря 2020 года №143-оз</t>
  </si>
  <si>
    <t xml:space="preserve">Комитет по жилищно-коммунальному хозяйству Ленинградской области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</si>
</sst>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  <numFmt numFmtId="167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1" xfId="0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164" fontId="2" fillId="0" borderId="1" xfId="1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/>
    <xf numFmtId="0" fontId="4" fillId="0" borderId="7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57" zoomScaleNormal="100" workbookViewId="0">
      <selection activeCell="I18" sqref="I18"/>
    </sheetView>
  </sheetViews>
  <sheetFormatPr defaultRowHeight="15" x14ac:dyDescent="0.25"/>
  <cols>
    <col min="1" max="1" width="30.7109375" customWidth="1"/>
    <col min="2" max="10" width="16.42578125" customWidth="1"/>
    <col min="11" max="11" width="35.42578125" customWidth="1"/>
    <col min="12" max="12" width="11.5703125" customWidth="1"/>
  </cols>
  <sheetData>
    <row r="1" spans="1:11" ht="15.75" x14ac:dyDescent="0.25">
      <c r="K1" s="21" t="s">
        <v>59</v>
      </c>
    </row>
    <row r="2" spans="1:11" ht="15.75" x14ac:dyDescent="0.25">
      <c r="K2" s="21" t="s">
        <v>60</v>
      </c>
    </row>
    <row r="3" spans="1:11" ht="15.75" customHeight="1" x14ac:dyDescent="0.25">
      <c r="C3" s="14"/>
      <c r="E3" s="14"/>
      <c r="K3" s="21" t="s">
        <v>70</v>
      </c>
    </row>
    <row r="4" spans="1:11" ht="15.75" x14ac:dyDescent="0.25">
      <c r="K4" s="21" t="s">
        <v>65</v>
      </c>
    </row>
    <row r="5" spans="1:11" ht="15.75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 t="s">
        <v>69</v>
      </c>
    </row>
    <row r="6" spans="1:11" ht="15.75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 x14ac:dyDescent="0.25">
      <c r="A8" s="33" t="s">
        <v>52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.75" x14ac:dyDescent="0.25">
      <c r="A9" s="33" t="s">
        <v>63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.75" x14ac:dyDescent="0.25">
      <c r="A10" s="24"/>
      <c r="B10" s="30"/>
      <c r="C10" s="30"/>
      <c r="D10" s="25"/>
      <c r="E10" s="30"/>
      <c r="F10" s="25"/>
      <c r="G10" s="30"/>
      <c r="H10" s="30"/>
      <c r="I10" s="28"/>
      <c r="J10" s="25"/>
      <c r="K10" s="25"/>
    </row>
    <row r="11" spans="1:11" x14ac:dyDescent="0.25">
      <c r="I11" s="14"/>
    </row>
    <row r="12" spans="1:11" ht="15.75" x14ac:dyDescent="0.25">
      <c r="A12" s="35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ht="31.5" customHeight="1" x14ac:dyDescent="0.25">
      <c r="A13" s="45" t="s">
        <v>46</v>
      </c>
      <c r="B13" s="42" t="s">
        <v>42</v>
      </c>
      <c r="C13" s="43"/>
      <c r="D13" s="43"/>
      <c r="E13" s="43"/>
      <c r="F13" s="43"/>
      <c r="G13" s="43"/>
      <c r="H13" s="43"/>
      <c r="I13" s="43"/>
      <c r="J13" s="44"/>
      <c r="K13" s="45" t="s">
        <v>47</v>
      </c>
    </row>
    <row r="14" spans="1:11" ht="15.75" x14ac:dyDescent="0.25">
      <c r="A14" s="47"/>
      <c r="B14" s="39" t="s">
        <v>40</v>
      </c>
      <c r="C14" s="40"/>
      <c r="D14" s="41"/>
      <c r="E14" s="39" t="s">
        <v>53</v>
      </c>
      <c r="F14" s="40"/>
      <c r="G14" s="41"/>
      <c r="H14" s="39" t="s">
        <v>64</v>
      </c>
      <c r="I14" s="40"/>
      <c r="J14" s="41"/>
      <c r="K14" s="47"/>
    </row>
    <row r="15" spans="1:11" ht="15.75" x14ac:dyDescent="0.25">
      <c r="A15" s="47"/>
      <c r="B15" s="45" t="s">
        <v>41</v>
      </c>
      <c r="C15" s="39" t="s">
        <v>43</v>
      </c>
      <c r="D15" s="41"/>
      <c r="E15" s="45" t="s">
        <v>41</v>
      </c>
      <c r="F15" s="39" t="s">
        <v>43</v>
      </c>
      <c r="G15" s="41"/>
      <c r="H15" s="45" t="s">
        <v>41</v>
      </c>
      <c r="I15" s="29"/>
      <c r="J15" s="32"/>
      <c r="K15" s="47"/>
    </row>
    <row r="16" spans="1:11" ht="67.5" customHeight="1" x14ac:dyDescent="0.25">
      <c r="A16" s="46"/>
      <c r="B16" s="46"/>
      <c r="C16" s="13" t="s">
        <v>44</v>
      </c>
      <c r="D16" s="13" t="s">
        <v>45</v>
      </c>
      <c r="E16" s="46"/>
      <c r="F16" s="13" t="s">
        <v>44</v>
      </c>
      <c r="G16" s="13" t="s">
        <v>45</v>
      </c>
      <c r="H16" s="46"/>
      <c r="I16" s="13" t="s">
        <v>44</v>
      </c>
      <c r="J16" s="13" t="s">
        <v>45</v>
      </c>
      <c r="K16" s="46"/>
    </row>
    <row r="17" spans="1:11" s="11" customFormat="1" ht="15.75" x14ac:dyDescent="0.2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</row>
    <row r="18" spans="1:11" ht="31.5" x14ac:dyDescent="0.25">
      <c r="A18" s="1" t="s">
        <v>1</v>
      </c>
      <c r="B18" s="2">
        <f>B19+B68</f>
        <v>24331309.646000005</v>
      </c>
      <c r="C18" s="2">
        <f>C19+C68</f>
        <v>10109295.480999999</v>
      </c>
      <c r="D18" s="2">
        <f>D19+D68</f>
        <v>14222014.165000001</v>
      </c>
      <c r="E18" s="2">
        <f>E19+E68</f>
        <v>16993323.976</v>
      </c>
      <c r="F18" s="2">
        <f>F19+F68</f>
        <v>8051384.727</v>
      </c>
      <c r="G18" s="2">
        <f>G19+G68</f>
        <v>8941939.2489999998</v>
      </c>
      <c r="H18" s="2">
        <f>H19+H68</f>
        <v>13487943.529000001</v>
      </c>
      <c r="I18" s="2">
        <f>I19+H68</f>
        <v>8377456.3599999994</v>
      </c>
      <c r="J18" s="2">
        <f>J19+J68</f>
        <v>5110487.1689999998</v>
      </c>
      <c r="K18" s="3"/>
    </row>
    <row r="19" spans="1:11" ht="15.75" x14ac:dyDescent="0.25">
      <c r="A19" s="1" t="s">
        <v>2</v>
      </c>
      <c r="B19" s="2">
        <f>B25+B29+B37+B35+B44+B47++B55+B58+B60+B40+B53+B20+B51</f>
        <v>23976048.266000006</v>
      </c>
      <c r="C19" s="2">
        <f>C25+C29+C37+C35+C44+C47++C55+C58+C60+C40+C53+C20+C51</f>
        <v>9754034.1009999979</v>
      </c>
      <c r="D19" s="2">
        <f>D25+D29+D37+D35+D44+D47++D55+D58+D60+D40+D53+D20</f>
        <v>14222014.165000001</v>
      </c>
      <c r="E19" s="2">
        <f>E25+E29+E37+E35+E44+E47++E55+E58+E60+E40+E53+E20</f>
        <v>16879263.776000001</v>
      </c>
      <c r="F19" s="2">
        <f>F25+F29+F37+F35+F44+F47++F55+F58+F60+F40+F53+F20</f>
        <v>7937324.5269999998</v>
      </c>
      <c r="G19" s="2">
        <f>G25+G29+G37+G35+G44+G47++G55+G58+G60+G40+G53+G20</f>
        <v>8941939.2489999998</v>
      </c>
      <c r="H19" s="2">
        <f>H25+H29+H37+H35+H44+H47++H55+H58+H60+H40+H53+H20</f>
        <v>13311395.769000001</v>
      </c>
      <c r="I19" s="2">
        <f>I20+I25+I29+I35+I37++I40+I44+I47+I51+I53+I55+I58+I60</f>
        <v>8200908.5999999996</v>
      </c>
      <c r="J19" s="2">
        <f>J25+J29+J37+J35+J44+J47++J55+J58+J60+J40+J53+J20</f>
        <v>5110487.1689999998</v>
      </c>
      <c r="K19" s="4"/>
    </row>
    <row r="20" spans="1:11" ht="86.25" customHeight="1" x14ac:dyDescent="0.25">
      <c r="A20" s="1" t="s">
        <v>56</v>
      </c>
      <c r="B20" s="2">
        <f>SUM(C20+D20)</f>
        <v>1816405.39</v>
      </c>
      <c r="C20" s="2">
        <f t="shared" ref="C20:J20" si="0">SUM(C21:C24)</f>
        <v>307464.23</v>
      </c>
      <c r="D20" s="2">
        <f t="shared" si="0"/>
        <v>1508941.16</v>
      </c>
      <c r="E20" s="2">
        <f>SUM(F20+G20)</f>
        <v>624166.57000000007</v>
      </c>
      <c r="F20" s="2">
        <f t="shared" si="0"/>
        <v>248637.56</v>
      </c>
      <c r="G20" s="2">
        <f t="shared" si="0"/>
        <v>375529.01</v>
      </c>
      <c r="H20" s="2">
        <f>I20+J20</f>
        <v>758321.62999999989</v>
      </c>
      <c r="I20" s="2">
        <f>SUM(I21:I24)</f>
        <v>733412.7</v>
      </c>
      <c r="J20" s="2">
        <f t="shared" si="0"/>
        <v>24908.929999999993</v>
      </c>
      <c r="K20" s="4"/>
    </row>
    <row r="21" spans="1:11" ht="94.5" x14ac:dyDescent="0.25">
      <c r="A21" s="18" t="s">
        <v>57</v>
      </c>
      <c r="B21" s="5">
        <f>SUM(C21+D21)</f>
        <v>119360.39999999998</v>
      </c>
      <c r="C21" s="5">
        <v>46390.289999999994</v>
      </c>
      <c r="D21" s="5">
        <v>72970.109999999986</v>
      </c>
      <c r="E21" s="5">
        <f>SUM(F21+G21)</f>
        <v>235888.87</v>
      </c>
      <c r="F21" s="5">
        <v>135552.56</v>
      </c>
      <c r="G21" s="5">
        <v>100336.31</v>
      </c>
      <c r="H21" s="5">
        <f>I21+J21</f>
        <v>397301.63</v>
      </c>
      <c r="I21" s="5">
        <v>372392.7</v>
      </c>
      <c r="J21" s="5">
        <v>24908.929999999993</v>
      </c>
      <c r="K21" s="6" t="s">
        <v>31</v>
      </c>
    </row>
    <row r="22" spans="1:11" ht="47.25" x14ac:dyDescent="0.25">
      <c r="A22" s="55" t="s">
        <v>58</v>
      </c>
      <c r="B22" s="5">
        <f>SUM(C22+D22)</f>
        <v>73303.27</v>
      </c>
      <c r="C22" s="5">
        <v>0</v>
      </c>
      <c r="D22" s="5">
        <v>73303.27</v>
      </c>
      <c r="E22" s="5">
        <f>SUM(F22+G22)</f>
        <v>21807</v>
      </c>
      <c r="F22" s="5">
        <v>0</v>
      </c>
      <c r="G22" s="5">
        <v>21807</v>
      </c>
      <c r="H22" s="5">
        <f>I22+J22</f>
        <v>0</v>
      </c>
      <c r="I22" s="5">
        <v>0</v>
      </c>
      <c r="J22" s="5">
        <v>0</v>
      </c>
      <c r="K22" s="6" t="s">
        <v>28</v>
      </c>
    </row>
    <row r="23" spans="1:11" ht="47.25" customHeight="1" x14ac:dyDescent="0.25">
      <c r="A23" s="57"/>
      <c r="B23" s="5">
        <f>SUM(C23+D23)</f>
        <v>1605574.42</v>
      </c>
      <c r="C23" s="5">
        <v>261073.94</v>
      </c>
      <c r="D23" s="5">
        <v>1344500.48</v>
      </c>
      <c r="E23" s="5">
        <f>SUM(F23+G23)</f>
        <v>366470.7</v>
      </c>
      <c r="F23" s="5">
        <v>113085</v>
      </c>
      <c r="G23" s="15">
        <v>253385.7</v>
      </c>
      <c r="H23" s="5">
        <f>I23+J23</f>
        <v>361020</v>
      </c>
      <c r="I23" s="5">
        <v>361020</v>
      </c>
      <c r="J23" s="5">
        <v>0</v>
      </c>
      <c r="K23" s="6" t="s">
        <v>7</v>
      </c>
    </row>
    <row r="24" spans="1:11" ht="47.25" customHeight="1" x14ac:dyDescent="0.25">
      <c r="A24" s="58"/>
      <c r="B24" s="5">
        <f>SUM(C24+D24)</f>
        <v>18167.3</v>
      </c>
      <c r="C24" s="5">
        <v>0</v>
      </c>
      <c r="D24" s="5">
        <v>18167.3</v>
      </c>
      <c r="E24" s="5">
        <f>SUM(F24+G24)</f>
        <v>0</v>
      </c>
      <c r="F24" s="5">
        <v>0</v>
      </c>
      <c r="G24" s="5">
        <v>0</v>
      </c>
      <c r="H24" s="5">
        <f>I24+J24</f>
        <v>0</v>
      </c>
      <c r="I24" s="5">
        <v>0</v>
      </c>
      <c r="J24" s="5">
        <v>0</v>
      </c>
      <c r="K24" s="7" t="s">
        <v>26</v>
      </c>
    </row>
    <row r="25" spans="1:11" ht="78.75" customHeight="1" x14ac:dyDescent="0.25">
      <c r="A25" s="1" t="s">
        <v>3</v>
      </c>
      <c r="B25" s="2">
        <f t="shared" ref="B25:J25" si="1">SUM(B26:B28)</f>
        <v>2507606.36</v>
      </c>
      <c r="C25" s="2">
        <f t="shared" si="1"/>
        <v>2507606.36</v>
      </c>
      <c r="D25" s="2">
        <f t="shared" si="1"/>
        <v>0</v>
      </c>
      <c r="E25" s="2">
        <f t="shared" si="1"/>
        <v>1572422.4</v>
      </c>
      <c r="F25" s="2">
        <f t="shared" si="1"/>
        <v>1572422.4</v>
      </c>
      <c r="G25" s="2">
        <f t="shared" si="1"/>
        <v>0</v>
      </c>
      <c r="H25" s="2">
        <f>I25+J25</f>
        <v>1281311.1000000001</v>
      </c>
      <c r="I25" s="2">
        <f>I26+I28</f>
        <v>1281311.1000000001</v>
      </c>
      <c r="J25" s="2">
        <f t="shared" si="1"/>
        <v>0</v>
      </c>
      <c r="K25" s="12"/>
    </row>
    <row r="26" spans="1:11" ht="31.5" x14ac:dyDescent="0.25">
      <c r="A26" s="18" t="s">
        <v>4</v>
      </c>
      <c r="B26" s="5">
        <f>SUM(C26:D26)</f>
        <v>78000</v>
      </c>
      <c r="C26" s="5">
        <v>78000</v>
      </c>
      <c r="D26" s="5">
        <v>0</v>
      </c>
      <c r="E26" s="5">
        <f>SUM(F26:G26)</f>
        <v>78000</v>
      </c>
      <c r="F26" s="5">
        <v>78000</v>
      </c>
      <c r="G26" s="5">
        <v>0</v>
      </c>
      <c r="H26" s="5">
        <f>I26+J26</f>
        <v>78000</v>
      </c>
      <c r="I26" s="5">
        <v>78000</v>
      </c>
      <c r="J26" s="5">
        <v>0</v>
      </c>
      <c r="K26" s="6" t="s">
        <v>5</v>
      </c>
    </row>
    <row r="27" spans="1:11" ht="31.5" x14ac:dyDescent="0.25">
      <c r="A27" s="38" t="s">
        <v>6</v>
      </c>
      <c r="B27" s="5">
        <f>SUM(C27+D27)</f>
        <v>1080800.23</v>
      </c>
      <c r="C27" s="5">
        <v>1080800.23</v>
      </c>
      <c r="D27" s="5">
        <v>0</v>
      </c>
      <c r="E27" s="5">
        <f>SUM(F27:G27)</f>
        <v>0</v>
      </c>
      <c r="F27" s="5">
        <v>0</v>
      </c>
      <c r="G27" s="5">
        <v>0</v>
      </c>
      <c r="H27" s="5">
        <f>I27+J27</f>
        <v>0</v>
      </c>
      <c r="I27" s="5">
        <v>0</v>
      </c>
      <c r="J27" s="5">
        <v>0</v>
      </c>
      <c r="K27" s="6" t="s">
        <v>5</v>
      </c>
    </row>
    <row r="28" spans="1:11" ht="31.5" x14ac:dyDescent="0.25">
      <c r="A28" s="38"/>
      <c r="B28" s="5">
        <f>SUM(C28+D28)</f>
        <v>1348806.13</v>
      </c>
      <c r="C28" s="5">
        <v>1348806.13</v>
      </c>
      <c r="D28" s="5">
        <v>0</v>
      </c>
      <c r="E28" s="5">
        <f>SUM(F28+G28)</f>
        <v>1494422.4</v>
      </c>
      <c r="F28" s="5">
        <v>1494422.4</v>
      </c>
      <c r="G28" s="5">
        <v>0</v>
      </c>
      <c r="H28" s="5">
        <f>I28+J28</f>
        <v>1203311.1000000001</v>
      </c>
      <c r="I28" s="5">
        <v>1203311.1000000001</v>
      </c>
      <c r="J28" s="5">
        <v>0</v>
      </c>
      <c r="K28" s="6" t="s">
        <v>7</v>
      </c>
    </row>
    <row r="29" spans="1:11" ht="72.75" customHeight="1" x14ac:dyDescent="0.25">
      <c r="A29" s="1" t="s">
        <v>8</v>
      </c>
      <c r="B29" s="2">
        <f>SUM(B30:B34)</f>
        <v>3332316.88</v>
      </c>
      <c r="C29" s="2">
        <f>SUM(C30:C34)</f>
        <v>244742</v>
      </c>
      <c r="D29" s="2">
        <f t="shared" ref="D29:J29" si="2">SUM(D30:D34)</f>
        <v>3087574.88</v>
      </c>
      <c r="E29" s="2">
        <f t="shared" si="2"/>
        <v>1116300.42</v>
      </c>
      <c r="F29" s="2">
        <f t="shared" si="2"/>
        <v>217917</v>
      </c>
      <c r="G29" s="2">
        <f t="shared" si="2"/>
        <v>898383.41999999993</v>
      </c>
      <c r="H29" s="2">
        <f>I29+J29</f>
        <v>247602.41999999998</v>
      </c>
      <c r="I29" s="2">
        <f>I34</f>
        <v>35000</v>
      </c>
      <c r="J29" s="2">
        <f t="shared" si="2"/>
        <v>212602.41999999998</v>
      </c>
      <c r="K29" s="12"/>
    </row>
    <row r="30" spans="1:11" ht="31.5" x14ac:dyDescent="0.25">
      <c r="A30" s="38" t="s">
        <v>9</v>
      </c>
      <c r="B30" s="5">
        <f>SUM(C30:D30)</f>
        <v>1523534.3699999999</v>
      </c>
      <c r="C30" s="5">
        <v>0</v>
      </c>
      <c r="D30" s="5">
        <v>1523534.3699999999</v>
      </c>
      <c r="E30" s="5">
        <f>SUM(F30:G30)</f>
        <v>415965</v>
      </c>
      <c r="F30" s="5">
        <v>0</v>
      </c>
      <c r="G30" s="5">
        <v>415965</v>
      </c>
      <c r="H30" s="5">
        <f>I30+J30</f>
        <v>0</v>
      </c>
      <c r="I30" s="5">
        <v>0</v>
      </c>
      <c r="J30" s="5">
        <v>0</v>
      </c>
      <c r="K30" s="6" t="s">
        <v>7</v>
      </c>
    </row>
    <row r="31" spans="1:11" ht="47.25" x14ac:dyDescent="0.25">
      <c r="A31" s="38"/>
      <c r="B31" s="5">
        <f>SUM(C31:D31)</f>
        <v>19022.419999999998</v>
      </c>
      <c r="C31" s="5">
        <v>0</v>
      </c>
      <c r="D31" s="5">
        <v>19022.419999999998</v>
      </c>
      <c r="E31" s="5">
        <f>SUM(F31:G31)</f>
        <v>19022.419999999998</v>
      </c>
      <c r="F31" s="5">
        <v>0</v>
      </c>
      <c r="G31" s="5">
        <v>19022.419999999998</v>
      </c>
      <c r="H31" s="5">
        <f>I31+J31</f>
        <v>19022.419999999998</v>
      </c>
      <c r="I31" s="5">
        <v>0</v>
      </c>
      <c r="J31" s="5">
        <v>19022.419999999998</v>
      </c>
      <c r="K31" s="6" t="s">
        <v>10</v>
      </c>
    </row>
    <row r="32" spans="1:11" ht="31.5" x14ac:dyDescent="0.25">
      <c r="A32" s="38" t="s">
        <v>11</v>
      </c>
      <c r="B32" s="5">
        <f>SUM(C32:D32)</f>
        <v>1537623.09</v>
      </c>
      <c r="C32" s="5">
        <v>0</v>
      </c>
      <c r="D32" s="5">
        <v>1537623.09</v>
      </c>
      <c r="E32" s="5">
        <f>SUM(F32:G32)</f>
        <v>456001</v>
      </c>
      <c r="F32" s="5">
        <v>0</v>
      </c>
      <c r="G32" s="5">
        <v>456001</v>
      </c>
      <c r="H32" s="5">
        <f>I32+J32</f>
        <v>186185</v>
      </c>
      <c r="I32" s="5">
        <v>0</v>
      </c>
      <c r="J32" s="5">
        <v>186185</v>
      </c>
      <c r="K32" s="6" t="s">
        <v>7</v>
      </c>
    </row>
    <row r="33" spans="1:12" ht="47.25" x14ac:dyDescent="0.25">
      <c r="A33" s="38"/>
      <c r="B33" s="5">
        <f>SUM(C33:D33)</f>
        <v>7395</v>
      </c>
      <c r="C33" s="5">
        <v>0</v>
      </c>
      <c r="D33" s="5">
        <v>7395</v>
      </c>
      <c r="E33" s="5">
        <f>SUM(F33:G33)</f>
        <v>7395</v>
      </c>
      <c r="F33" s="5">
        <v>0</v>
      </c>
      <c r="G33" s="5">
        <v>7395</v>
      </c>
      <c r="H33" s="5">
        <f>I33+J33</f>
        <v>7395</v>
      </c>
      <c r="I33" s="5">
        <v>0</v>
      </c>
      <c r="J33" s="5">
        <v>7395</v>
      </c>
      <c r="K33" s="6" t="s">
        <v>10</v>
      </c>
    </row>
    <row r="34" spans="1:12" ht="49.5" customHeight="1" x14ac:dyDescent="0.25">
      <c r="A34" s="18" t="s">
        <v>12</v>
      </c>
      <c r="B34" s="5">
        <f>SUM(C34:D34)</f>
        <v>244742</v>
      </c>
      <c r="C34" s="5">
        <v>244742</v>
      </c>
      <c r="D34" s="5">
        <v>0</v>
      </c>
      <c r="E34" s="5">
        <f>SUM(F34:G34)</f>
        <v>217917</v>
      </c>
      <c r="F34" s="5">
        <v>217917</v>
      </c>
      <c r="G34" s="5">
        <v>0</v>
      </c>
      <c r="H34" s="5">
        <f>I34+J34</f>
        <v>35000</v>
      </c>
      <c r="I34" s="5">
        <v>35000</v>
      </c>
      <c r="J34" s="5">
        <v>0</v>
      </c>
      <c r="K34" s="6" t="s">
        <v>7</v>
      </c>
    </row>
    <row r="35" spans="1:12" ht="93" customHeight="1" x14ac:dyDescent="0.25">
      <c r="A35" s="1" t="s">
        <v>13</v>
      </c>
      <c r="B35" s="2">
        <f>SUM(B36)</f>
        <v>106338.8</v>
      </c>
      <c r="C35" s="2">
        <f t="shared" ref="C35:J35" si="3">SUM(C36)</f>
        <v>106338.8</v>
      </c>
      <c r="D35" s="2">
        <f t="shared" si="3"/>
        <v>0</v>
      </c>
      <c r="E35" s="2">
        <f t="shared" si="3"/>
        <v>119538</v>
      </c>
      <c r="F35" s="2">
        <f t="shared" si="3"/>
        <v>119538</v>
      </c>
      <c r="G35" s="2">
        <f t="shared" si="3"/>
        <v>0</v>
      </c>
      <c r="H35" s="2">
        <f>I35+J35</f>
        <v>0</v>
      </c>
      <c r="I35" s="2">
        <f t="shared" si="3"/>
        <v>0</v>
      </c>
      <c r="J35" s="2">
        <f t="shared" si="3"/>
        <v>0</v>
      </c>
      <c r="K35" s="12"/>
    </row>
    <row r="36" spans="1:12" ht="47.25" x14ac:dyDescent="0.25">
      <c r="A36" s="18" t="s">
        <v>14</v>
      </c>
      <c r="B36" s="5">
        <f>SUM(C36:D36)</f>
        <v>106338.8</v>
      </c>
      <c r="C36" s="5">
        <v>106338.8</v>
      </c>
      <c r="D36" s="5">
        <v>0</v>
      </c>
      <c r="E36" s="5">
        <f>SUM(F36:G36)</f>
        <v>119538</v>
      </c>
      <c r="F36" s="5">
        <v>119538</v>
      </c>
      <c r="G36" s="5">
        <v>0</v>
      </c>
      <c r="H36" s="5">
        <f>I36+J36</f>
        <v>0</v>
      </c>
      <c r="I36" s="5">
        <v>0</v>
      </c>
      <c r="J36" s="5">
        <v>0</v>
      </c>
      <c r="K36" s="6" t="s">
        <v>15</v>
      </c>
    </row>
    <row r="37" spans="1:12" ht="89.25" customHeight="1" x14ac:dyDescent="0.25">
      <c r="A37" s="1" t="s">
        <v>16</v>
      </c>
      <c r="B37" s="2">
        <f>SUM(B38:B39)</f>
        <v>1704453.193</v>
      </c>
      <c r="C37" s="2">
        <f t="shared" ref="C37:J37" si="4">SUM(C38:C39)</f>
        <v>496115.103</v>
      </c>
      <c r="D37" s="2">
        <f t="shared" si="4"/>
        <v>1208338.0899999999</v>
      </c>
      <c r="E37" s="2">
        <f t="shared" si="4"/>
        <v>2004478.6769999999</v>
      </c>
      <c r="F37" s="2">
        <f t="shared" si="4"/>
        <v>1251896.3869999999</v>
      </c>
      <c r="G37" s="2">
        <f t="shared" si="4"/>
        <v>752582.29</v>
      </c>
      <c r="H37" s="2">
        <f>I37+J37</f>
        <v>663729.69999999995</v>
      </c>
      <c r="I37" s="2">
        <f>I38+I39</f>
        <v>663729.69999999995</v>
      </c>
      <c r="J37" s="2">
        <f t="shared" si="4"/>
        <v>0</v>
      </c>
      <c r="K37" s="12"/>
    </row>
    <row r="38" spans="1:12" ht="31.5" x14ac:dyDescent="0.25">
      <c r="A38" s="38" t="s">
        <v>17</v>
      </c>
      <c r="B38" s="5">
        <f>SUM(C38+D38)</f>
        <v>1342953.19</v>
      </c>
      <c r="C38" s="5">
        <v>134615.1</v>
      </c>
      <c r="D38" s="5">
        <v>1208338.0899999999</v>
      </c>
      <c r="E38" s="5">
        <f>SUM(F38+G38)</f>
        <v>1061818.99</v>
      </c>
      <c r="F38" s="5">
        <v>309236.7</v>
      </c>
      <c r="G38" s="5">
        <v>752582.29</v>
      </c>
      <c r="H38" s="5">
        <f>I38+J38</f>
        <v>263729.7</v>
      </c>
      <c r="I38" s="5">
        <v>263729.7</v>
      </c>
      <c r="J38" s="5">
        <v>0</v>
      </c>
      <c r="K38" s="6" t="s">
        <v>7</v>
      </c>
    </row>
    <row r="39" spans="1:12" ht="31.5" x14ac:dyDescent="0.25">
      <c r="A39" s="38"/>
      <c r="B39" s="5">
        <f>SUM(C39+D39)</f>
        <v>361500.00300000003</v>
      </c>
      <c r="C39" s="5">
        <v>361500.00300000003</v>
      </c>
      <c r="D39" s="5">
        <v>0</v>
      </c>
      <c r="E39" s="5">
        <f>SUM(F39+G39)</f>
        <v>942659.68699999992</v>
      </c>
      <c r="F39" s="5">
        <v>942659.68699999992</v>
      </c>
      <c r="G39" s="5">
        <v>0</v>
      </c>
      <c r="H39" s="5">
        <f>I39+J39</f>
        <v>400000</v>
      </c>
      <c r="I39" s="5">
        <v>400000</v>
      </c>
      <c r="J39" s="5">
        <v>0</v>
      </c>
      <c r="K39" s="6" t="s">
        <v>18</v>
      </c>
    </row>
    <row r="40" spans="1:12" ht="72.75" customHeight="1" x14ac:dyDescent="0.25">
      <c r="A40" s="1" t="s">
        <v>62</v>
      </c>
      <c r="B40" s="2">
        <f t="shared" ref="B40:J40" si="5">SUM(B41:B43)</f>
        <v>1291405.44</v>
      </c>
      <c r="C40" s="2">
        <f t="shared" si="5"/>
        <v>250000</v>
      </c>
      <c r="D40" s="2">
        <f t="shared" si="5"/>
        <v>1041405.4399999999</v>
      </c>
      <c r="E40" s="2">
        <f t="shared" si="5"/>
        <v>519825</v>
      </c>
      <c r="F40" s="2">
        <f t="shared" si="5"/>
        <v>200000</v>
      </c>
      <c r="G40" s="2">
        <f t="shared" si="5"/>
        <v>319825</v>
      </c>
      <c r="H40" s="2">
        <f>I40+J40</f>
        <v>404272.48</v>
      </c>
      <c r="I40" s="2">
        <v>0</v>
      </c>
      <c r="J40" s="2">
        <f t="shared" si="5"/>
        <v>404272.48</v>
      </c>
      <c r="K40" s="12"/>
    </row>
    <row r="41" spans="1:12" ht="47.25" x14ac:dyDescent="0.25">
      <c r="A41" s="18" t="s">
        <v>19</v>
      </c>
      <c r="B41" s="5">
        <f>SUM(C41:D41)</f>
        <v>204499.5</v>
      </c>
      <c r="C41" s="5">
        <v>0</v>
      </c>
      <c r="D41" s="5">
        <v>204499.5</v>
      </c>
      <c r="E41" s="5">
        <f>SUM(F41:G41)</f>
        <v>208000</v>
      </c>
      <c r="F41" s="5">
        <v>0</v>
      </c>
      <c r="G41" s="5">
        <v>208000</v>
      </c>
      <c r="H41" s="5">
        <f>I41+J41</f>
        <v>326630.48</v>
      </c>
      <c r="I41" s="5">
        <v>0</v>
      </c>
      <c r="J41" s="5">
        <v>326630.48</v>
      </c>
      <c r="K41" s="6" t="s">
        <v>7</v>
      </c>
    </row>
    <row r="42" spans="1:12" ht="69.75" customHeight="1" x14ac:dyDescent="0.25">
      <c r="A42" s="55" t="s">
        <v>20</v>
      </c>
      <c r="B42" s="5">
        <f>SUM(C42:D42)</f>
        <v>836905.94</v>
      </c>
      <c r="C42" s="5">
        <v>0</v>
      </c>
      <c r="D42" s="5">
        <v>836905.94</v>
      </c>
      <c r="E42" s="5">
        <f>SUM(F42:G42)</f>
        <v>111825</v>
      </c>
      <c r="F42" s="5">
        <v>0</v>
      </c>
      <c r="G42" s="5">
        <v>111825</v>
      </c>
      <c r="H42" s="5">
        <f>I42+J42</f>
        <v>77642</v>
      </c>
      <c r="I42" s="5">
        <v>0</v>
      </c>
      <c r="J42" s="5">
        <v>77642</v>
      </c>
      <c r="K42" s="6" t="s">
        <v>7</v>
      </c>
    </row>
    <row r="43" spans="1:12" ht="56.25" customHeight="1" x14ac:dyDescent="0.25">
      <c r="A43" s="56"/>
      <c r="B43" s="5">
        <f>SUM(C43:D43)</f>
        <v>250000</v>
      </c>
      <c r="C43" s="5">
        <v>250000</v>
      </c>
      <c r="D43" s="5">
        <v>0</v>
      </c>
      <c r="E43" s="5">
        <f>SUM(F43:G43)</f>
        <v>200000</v>
      </c>
      <c r="F43" s="5">
        <v>200000</v>
      </c>
      <c r="G43" s="5">
        <v>0</v>
      </c>
      <c r="H43" s="5">
        <f>I43+J43</f>
        <v>0</v>
      </c>
      <c r="I43" s="5">
        <v>0</v>
      </c>
      <c r="J43" s="5">
        <v>0</v>
      </c>
      <c r="K43" s="6" t="s">
        <v>66</v>
      </c>
    </row>
    <row r="44" spans="1:12" ht="126" x14ac:dyDescent="0.25">
      <c r="A44" s="1" t="s">
        <v>21</v>
      </c>
      <c r="B44" s="2">
        <f>SUM(B45:B46)</f>
        <v>5309399.2780000009</v>
      </c>
      <c r="C44" s="2">
        <f t="shared" ref="C44:J44" si="6">SUM(C45:C46)</f>
        <v>0</v>
      </c>
      <c r="D44" s="2">
        <f t="shared" si="6"/>
        <v>5309399.2780000009</v>
      </c>
      <c r="E44" s="2">
        <f t="shared" si="6"/>
        <v>4156605.1079999995</v>
      </c>
      <c r="F44" s="2">
        <f t="shared" si="6"/>
        <v>0</v>
      </c>
      <c r="G44" s="2">
        <f t="shared" si="6"/>
        <v>4156605.1079999995</v>
      </c>
      <c r="H44" s="2">
        <f>I44+J44</f>
        <v>4197892.443</v>
      </c>
      <c r="I44" s="2">
        <v>0</v>
      </c>
      <c r="J44" s="2">
        <f t="shared" si="6"/>
        <v>4197892.443</v>
      </c>
      <c r="K44" s="12"/>
    </row>
    <row r="45" spans="1:12" ht="63" x14ac:dyDescent="0.25">
      <c r="A45" s="18" t="s">
        <v>23</v>
      </c>
      <c r="B45" s="5">
        <f>SUM(C45:D45)</f>
        <v>2945083.108</v>
      </c>
      <c r="C45" s="5">
        <v>0</v>
      </c>
      <c r="D45" s="5">
        <v>2945083.108</v>
      </c>
      <c r="E45" s="5">
        <f>SUM(F45:G45)</f>
        <v>3015995.9779999997</v>
      </c>
      <c r="F45" s="5">
        <v>0</v>
      </c>
      <c r="G45" s="5">
        <v>3015995.9779999997</v>
      </c>
      <c r="H45" s="5">
        <f>I45+J45</f>
        <v>3972892.4330000002</v>
      </c>
      <c r="I45" s="5">
        <v>0</v>
      </c>
      <c r="J45" s="5">
        <v>3972892.4330000002</v>
      </c>
      <c r="K45" s="6" t="s">
        <v>7</v>
      </c>
    </row>
    <row r="46" spans="1:12" ht="78.75" x14ac:dyDescent="0.25">
      <c r="A46" s="18" t="s">
        <v>22</v>
      </c>
      <c r="B46" s="5">
        <f>SUM(C46:D46)</f>
        <v>2364316.1700000004</v>
      </c>
      <c r="C46" s="5">
        <v>0</v>
      </c>
      <c r="D46" s="5">
        <v>2364316.1700000004</v>
      </c>
      <c r="E46" s="23">
        <f>SUM(F46:G46)</f>
        <v>1140609.1299999999</v>
      </c>
      <c r="F46" s="5">
        <v>0</v>
      </c>
      <c r="G46" s="5">
        <v>1140609.1299999999</v>
      </c>
      <c r="H46" s="5">
        <f>I46+J46</f>
        <v>225000.01</v>
      </c>
      <c r="I46" s="5">
        <v>0</v>
      </c>
      <c r="J46" s="5">
        <v>225000.01</v>
      </c>
      <c r="K46" s="6" t="s">
        <v>7</v>
      </c>
    </row>
    <row r="47" spans="1:12" ht="166.9" customHeight="1" x14ac:dyDescent="0.25">
      <c r="A47" s="1" t="s">
        <v>24</v>
      </c>
      <c r="B47" s="2">
        <f t="shared" ref="B47:J47" si="7">SUM(B48:B50)</f>
        <v>2970736.7800000003</v>
      </c>
      <c r="C47" s="2">
        <f t="shared" si="7"/>
        <v>1377565.54</v>
      </c>
      <c r="D47" s="2">
        <f t="shared" si="7"/>
        <v>1593171.24</v>
      </c>
      <c r="E47" s="2">
        <f t="shared" si="7"/>
        <v>2922718.45</v>
      </c>
      <c r="F47" s="2">
        <f t="shared" si="7"/>
        <v>1015658.45</v>
      </c>
      <c r="G47" s="2">
        <f t="shared" si="7"/>
        <v>1907060</v>
      </c>
      <c r="H47" s="2">
        <f>I47+J47</f>
        <v>1094476.28</v>
      </c>
      <c r="I47" s="2">
        <f>I48+I49+I50</f>
        <v>975330.8</v>
      </c>
      <c r="J47" s="2">
        <f t="shared" si="7"/>
        <v>119145.48000000001</v>
      </c>
      <c r="K47" s="12"/>
    </row>
    <row r="48" spans="1:12" ht="63" x14ac:dyDescent="0.25">
      <c r="A48" s="18" t="s">
        <v>25</v>
      </c>
      <c r="B48" s="5">
        <f>SUM(C48+D48)</f>
        <v>1712937.24</v>
      </c>
      <c r="C48" s="5">
        <v>1377565.54</v>
      </c>
      <c r="D48" s="5">
        <v>335371.7</v>
      </c>
      <c r="E48" s="5">
        <f>SUM(F48+G48)</f>
        <v>1520276.95</v>
      </c>
      <c r="F48" s="5">
        <v>1015658.45</v>
      </c>
      <c r="G48" s="5">
        <v>504618.5</v>
      </c>
      <c r="H48" s="5">
        <f>I48+J48</f>
        <v>1090507.6800000002</v>
      </c>
      <c r="I48" s="5">
        <v>975330.8</v>
      </c>
      <c r="J48" s="5">
        <v>115176.88</v>
      </c>
      <c r="K48" s="7" t="s">
        <v>71</v>
      </c>
      <c r="L48" s="14"/>
    </row>
    <row r="49" spans="1:11" ht="47.25" x14ac:dyDescent="0.25">
      <c r="A49" s="18" t="s">
        <v>27</v>
      </c>
      <c r="B49" s="5">
        <f>SUM(C49:D49)</f>
        <v>946000</v>
      </c>
      <c r="C49" s="5">
        <v>0</v>
      </c>
      <c r="D49" s="5">
        <v>946000</v>
      </c>
      <c r="E49" s="5">
        <f>SUM(F49:G49)</f>
        <v>1131352</v>
      </c>
      <c r="F49" s="5">
        <v>0</v>
      </c>
      <c r="G49" s="5">
        <v>1131352</v>
      </c>
      <c r="H49" s="5">
        <f>I49+J49</f>
        <v>3968.6</v>
      </c>
      <c r="I49" s="5">
        <v>0</v>
      </c>
      <c r="J49" s="5">
        <v>3968.6</v>
      </c>
      <c r="K49" s="6" t="s">
        <v>28</v>
      </c>
    </row>
    <row r="50" spans="1:11" ht="47.25" x14ac:dyDescent="0.25">
      <c r="A50" s="18" t="s">
        <v>29</v>
      </c>
      <c r="B50" s="5">
        <f>SUM(C50:D50)</f>
        <v>311799.53999999998</v>
      </c>
      <c r="C50" s="5">
        <v>0</v>
      </c>
      <c r="D50" s="5">
        <v>311799.53999999998</v>
      </c>
      <c r="E50" s="5">
        <f>SUM(F50:G50)</f>
        <v>271089.5</v>
      </c>
      <c r="F50" s="5">
        <v>0</v>
      </c>
      <c r="G50" s="5">
        <v>271089.5</v>
      </c>
      <c r="H50" s="5">
        <f>I50+J50</f>
        <v>0</v>
      </c>
      <c r="I50" s="5">
        <v>0</v>
      </c>
      <c r="J50" s="5">
        <v>0</v>
      </c>
      <c r="K50" s="6" t="s">
        <v>28</v>
      </c>
    </row>
    <row r="51" spans="1:11" s="59" customFormat="1" ht="63" x14ac:dyDescent="0.25">
      <c r="A51" s="1" t="s">
        <v>67</v>
      </c>
      <c r="B51" s="2">
        <f>SUM(B52)</f>
        <v>34155.883000000002</v>
      </c>
      <c r="C51" s="2">
        <f t="shared" ref="C51:F51" si="8">SUM(C52)</f>
        <v>34155.883000000002</v>
      </c>
      <c r="D51" s="2">
        <f t="shared" si="8"/>
        <v>0</v>
      </c>
      <c r="E51" s="2">
        <f t="shared" si="8"/>
        <v>0</v>
      </c>
      <c r="F51" s="2">
        <f t="shared" si="8"/>
        <v>0</v>
      </c>
      <c r="G51" s="2">
        <v>0</v>
      </c>
      <c r="H51" s="2">
        <f>I51+J51</f>
        <v>0</v>
      </c>
      <c r="I51" s="2">
        <v>0</v>
      </c>
      <c r="J51" s="2">
        <v>0</v>
      </c>
      <c r="K51" s="13"/>
    </row>
    <row r="52" spans="1:11" ht="157.5" x14ac:dyDescent="0.25">
      <c r="A52" s="26" t="s">
        <v>68</v>
      </c>
      <c r="B52" s="31">
        <f>SUM(C52)</f>
        <v>34155.883000000002</v>
      </c>
      <c r="C52" s="31">
        <v>34155.883000000002</v>
      </c>
      <c r="D52" s="31">
        <v>0</v>
      </c>
      <c r="E52" s="31">
        <f>SUM(F52:F52)</f>
        <v>0</v>
      </c>
      <c r="F52" s="5">
        <v>0</v>
      </c>
      <c r="G52" s="5">
        <v>0</v>
      </c>
      <c r="H52" s="5">
        <f>I52+J52</f>
        <v>0</v>
      </c>
      <c r="I52" s="5">
        <v>0</v>
      </c>
      <c r="J52" s="5">
        <v>0</v>
      </c>
      <c r="K52" s="6" t="s">
        <v>7</v>
      </c>
    </row>
    <row r="53" spans="1:11" ht="87" customHeight="1" x14ac:dyDescent="0.25">
      <c r="A53" s="1" t="s">
        <v>54</v>
      </c>
      <c r="B53" s="2">
        <f t="shared" ref="B53:J53" si="9">SUM(B54)</f>
        <v>61333.640000000014</v>
      </c>
      <c r="C53" s="2">
        <f t="shared" si="9"/>
        <v>0</v>
      </c>
      <c r="D53" s="2">
        <f t="shared" si="9"/>
        <v>61333.640000000014</v>
      </c>
      <c r="E53" s="2">
        <f t="shared" si="9"/>
        <v>121760.51000000001</v>
      </c>
      <c r="F53" s="2">
        <f t="shared" si="9"/>
        <v>0</v>
      </c>
      <c r="G53" s="2">
        <f t="shared" si="9"/>
        <v>121760.51000000001</v>
      </c>
      <c r="H53" s="2">
        <f>I53+J53</f>
        <v>0</v>
      </c>
      <c r="I53" s="2">
        <v>0</v>
      </c>
      <c r="J53" s="2">
        <f t="shared" si="9"/>
        <v>0</v>
      </c>
      <c r="K53" s="12"/>
    </row>
    <row r="54" spans="1:11" ht="66" customHeight="1" x14ac:dyDescent="0.25">
      <c r="A54" s="18" t="s">
        <v>55</v>
      </c>
      <c r="B54" s="5">
        <f>SUM(C54:D54)</f>
        <v>61333.640000000014</v>
      </c>
      <c r="C54" s="5">
        <v>0</v>
      </c>
      <c r="D54" s="5">
        <v>61333.640000000014</v>
      </c>
      <c r="E54" s="5">
        <f>SUM(F54:G54)</f>
        <v>121760.51000000001</v>
      </c>
      <c r="F54" s="15">
        <v>0</v>
      </c>
      <c r="G54" s="5">
        <v>121760.51000000001</v>
      </c>
      <c r="H54" s="5">
        <f>I54+J54</f>
        <v>0</v>
      </c>
      <c r="I54" s="5">
        <v>0</v>
      </c>
      <c r="J54" s="5">
        <v>0</v>
      </c>
      <c r="K54" s="6" t="s">
        <v>7</v>
      </c>
    </row>
    <row r="55" spans="1:11" ht="78.75" x14ac:dyDescent="0.25">
      <c r="A55" s="1" t="s">
        <v>48</v>
      </c>
      <c r="B55" s="2">
        <f>SUM(B56:B57)</f>
        <v>4674502.1219999995</v>
      </c>
      <c r="C55" s="2">
        <f t="shared" ref="C55:J55" si="10">SUM(C56:C57)</f>
        <v>4262651.6849999996</v>
      </c>
      <c r="D55" s="2">
        <f t="shared" si="10"/>
        <v>411850.43700000003</v>
      </c>
      <c r="E55" s="2">
        <f t="shared" si="10"/>
        <v>3721448.6410000003</v>
      </c>
      <c r="F55" s="2">
        <f t="shared" si="10"/>
        <v>3311254.7300000004</v>
      </c>
      <c r="G55" s="2">
        <f t="shared" si="10"/>
        <v>410193.91100000002</v>
      </c>
      <c r="H55" s="2">
        <f>I55+J55</f>
        <v>4663789.716</v>
      </c>
      <c r="I55" s="2">
        <f>I56+I57</f>
        <v>4512124.3</v>
      </c>
      <c r="J55" s="2">
        <f t="shared" si="10"/>
        <v>151665.416</v>
      </c>
      <c r="K55" s="12"/>
    </row>
    <row r="56" spans="1:11" ht="53.25" customHeight="1" x14ac:dyDescent="0.25">
      <c r="A56" s="18" t="s">
        <v>30</v>
      </c>
      <c r="B56" s="5">
        <f>SUM(C56+D56)</f>
        <v>4588049.1219999995</v>
      </c>
      <c r="C56" s="5">
        <v>4262651.6849999996</v>
      </c>
      <c r="D56" s="5">
        <v>325397.43700000003</v>
      </c>
      <c r="E56" s="5">
        <f>SUM(F56+G56)</f>
        <v>3721448.6410000003</v>
      </c>
      <c r="F56" s="5">
        <v>3311254.7300000004</v>
      </c>
      <c r="G56" s="5">
        <v>410193.91100000002</v>
      </c>
      <c r="H56" s="5">
        <f>I56+J56</f>
        <v>4663789.716</v>
      </c>
      <c r="I56" s="5">
        <v>4512124.3</v>
      </c>
      <c r="J56" s="5">
        <v>151665.416</v>
      </c>
      <c r="K56" s="7" t="s">
        <v>31</v>
      </c>
    </row>
    <row r="57" spans="1:11" ht="54" customHeight="1" x14ac:dyDescent="0.25">
      <c r="A57" s="22" t="s">
        <v>61</v>
      </c>
      <c r="B57" s="5">
        <f>SUM(C57:D57)</f>
        <v>86453</v>
      </c>
      <c r="C57" s="5">
        <v>0</v>
      </c>
      <c r="D57" s="5">
        <v>86453</v>
      </c>
      <c r="E57" s="5">
        <f>SUM(F57:G57)</f>
        <v>0</v>
      </c>
      <c r="F57" s="5">
        <v>0</v>
      </c>
      <c r="G57" s="5">
        <v>0</v>
      </c>
      <c r="H57" s="5">
        <f>I57+J57</f>
        <v>0</v>
      </c>
      <c r="I57" s="5">
        <v>0</v>
      </c>
      <c r="J57" s="5">
        <v>0</v>
      </c>
      <c r="K57" s="7" t="s">
        <v>7</v>
      </c>
    </row>
    <row r="58" spans="1:11" ht="79.900000000000006" customHeight="1" x14ac:dyDescent="0.25">
      <c r="A58" s="1" t="s">
        <v>32</v>
      </c>
      <c r="B58" s="2">
        <f t="shared" ref="B58:J58" si="11">SUM(B59:B59)</f>
        <v>45217.9</v>
      </c>
      <c r="C58" s="2">
        <f t="shared" si="11"/>
        <v>45217.9</v>
      </c>
      <c r="D58" s="2">
        <f t="shared" si="11"/>
        <v>0</v>
      </c>
      <c r="E58" s="2">
        <f t="shared" si="11"/>
        <v>0</v>
      </c>
      <c r="F58" s="2">
        <f t="shared" si="11"/>
        <v>0</v>
      </c>
      <c r="G58" s="2">
        <f t="shared" si="11"/>
        <v>0</v>
      </c>
      <c r="H58" s="2">
        <f>I58+J58</f>
        <v>0</v>
      </c>
      <c r="I58" s="2">
        <v>0</v>
      </c>
      <c r="J58" s="2">
        <f t="shared" si="11"/>
        <v>0</v>
      </c>
      <c r="K58" s="12"/>
    </row>
    <row r="59" spans="1:11" ht="85.9" customHeight="1" x14ac:dyDescent="0.25">
      <c r="A59" s="20" t="s">
        <v>49</v>
      </c>
      <c r="B59" s="5">
        <f>SUM(C59+D59)</f>
        <v>45217.9</v>
      </c>
      <c r="C59" s="5">
        <v>45217.9</v>
      </c>
      <c r="D59" s="5">
        <v>0</v>
      </c>
      <c r="E59" s="5">
        <f>SUM(F59:G59)</f>
        <v>0</v>
      </c>
      <c r="F59" s="5">
        <v>0</v>
      </c>
      <c r="G59" s="5">
        <v>0</v>
      </c>
      <c r="H59" s="5">
        <f>I59+J59</f>
        <v>0</v>
      </c>
      <c r="I59" s="5">
        <v>0</v>
      </c>
      <c r="J59" s="5">
        <v>0</v>
      </c>
      <c r="K59" s="6" t="s">
        <v>7</v>
      </c>
    </row>
    <row r="60" spans="1:11" ht="89.25" customHeight="1" x14ac:dyDescent="0.25">
      <c r="A60" s="1" t="s">
        <v>33</v>
      </c>
      <c r="B60" s="2">
        <f t="shared" ref="B60:J60" si="12">SUM(B61:B62)</f>
        <v>122176.6</v>
      </c>
      <c r="C60" s="2">
        <f t="shared" si="12"/>
        <v>122176.6</v>
      </c>
      <c r="D60" s="2">
        <f t="shared" si="12"/>
        <v>0</v>
      </c>
      <c r="E60" s="2">
        <f t="shared" si="12"/>
        <v>0</v>
      </c>
      <c r="F60" s="2">
        <f t="shared" si="12"/>
        <v>0</v>
      </c>
      <c r="G60" s="2">
        <f t="shared" si="12"/>
        <v>0</v>
      </c>
      <c r="H60" s="2">
        <f>I60+J60</f>
        <v>0</v>
      </c>
      <c r="I60" s="2">
        <v>0</v>
      </c>
      <c r="J60" s="2">
        <f t="shared" si="12"/>
        <v>0</v>
      </c>
      <c r="K60" s="12"/>
    </row>
    <row r="61" spans="1:11" ht="74.25" customHeight="1" x14ac:dyDescent="0.25">
      <c r="A61" s="18" t="s">
        <v>51</v>
      </c>
      <c r="B61" s="5">
        <f>SUM(C61:D61)</f>
        <v>70000</v>
      </c>
      <c r="C61" s="5">
        <v>70000</v>
      </c>
      <c r="D61" s="5">
        <v>0</v>
      </c>
      <c r="E61" s="5">
        <f>SUM(F61:G61)</f>
        <v>0</v>
      </c>
      <c r="F61" s="5">
        <v>0</v>
      </c>
      <c r="G61" s="5">
        <v>0</v>
      </c>
      <c r="H61" s="5">
        <f>I61+J61</f>
        <v>0</v>
      </c>
      <c r="I61" s="5">
        <v>0</v>
      </c>
      <c r="J61" s="5">
        <v>0</v>
      </c>
      <c r="K61" s="6" t="s">
        <v>7</v>
      </c>
    </row>
    <row r="62" spans="1:11" ht="39.75" customHeight="1" x14ac:dyDescent="0.25">
      <c r="A62" s="18" t="s">
        <v>34</v>
      </c>
      <c r="B62" s="5">
        <f>SUM(C62+D62)</f>
        <v>52176.6</v>
      </c>
      <c r="C62" s="5">
        <v>52176.6</v>
      </c>
      <c r="D62" s="5">
        <v>0</v>
      </c>
      <c r="E62" s="5">
        <f>SUM(F62:G62)</f>
        <v>0</v>
      </c>
      <c r="F62" s="5">
        <v>0</v>
      </c>
      <c r="G62" s="5">
        <v>0</v>
      </c>
      <c r="H62" s="5">
        <f>I62+J62</f>
        <v>0</v>
      </c>
      <c r="I62" s="5">
        <v>0</v>
      </c>
      <c r="J62" s="5">
        <v>0</v>
      </c>
      <c r="K62" s="6" t="s">
        <v>7</v>
      </c>
    </row>
    <row r="63" spans="1:11" ht="15.75" x14ac:dyDescent="0.25">
      <c r="A63" s="35" t="s">
        <v>35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35.25" customHeight="1" x14ac:dyDescent="0.25">
      <c r="A64" s="48" t="s">
        <v>36</v>
      </c>
      <c r="B64" s="52" t="s">
        <v>42</v>
      </c>
      <c r="C64" s="53"/>
      <c r="D64" s="53"/>
      <c r="E64" s="53"/>
      <c r="F64" s="53"/>
      <c r="G64" s="53"/>
      <c r="H64" s="53"/>
      <c r="I64" s="53"/>
      <c r="J64" s="53"/>
      <c r="K64" s="51" t="s">
        <v>47</v>
      </c>
    </row>
    <row r="65" spans="1:11" ht="15.75" x14ac:dyDescent="0.25">
      <c r="A65" s="49"/>
      <c r="B65" s="54" t="s">
        <v>40</v>
      </c>
      <c r="C65" s="54"/>
      <c r="D65" s="54"/>
      <c r="E65" s="54" t="s">
        <v>53</v>
      </c>
      <c r="F65" s="54"/>
      <c r="G65" s="54"/>
      <c r="H65" s="54" t="s">
        <v>64</v>
      </c>
      <c r="I65" s="54"/>
      <c r="J65" s="54"/>
      <c r="K65" s="51"/>
    </row>
    <row r="66" spans="1:11" ht="15.75" x14ac:dyDescent="0.25">
      <c r="A66" s="49"/>
      <c r="B66" s="52" t="s">
        <v>41</v>
      </c>
      <c r="C66" s="54" t="s">
        <v>43</v>
      </c>
      <c r="D66" s="54"/>
      <c r="E66" s="52" t="s">
        <v>41</v>
      </c>
      <c r="F66" s="54" t="s">
        <v>43</v>
      </c>
      <c r="G66" s="54"/>
      <c r="H66" s="52" t="s">
        <v>41</v>
      </c>
      <c r="I66" s="27"/>
      <c r="J66" s="60"/>
      <c r="K66" s="51"/>
    </row>
    <row r="67" spans="1:11" ht="72.75" customHeight="1" x14ac:dyDescent="0.25">
      <c r="A67" s="50"/>
      <c r="B67" s="52"/>
      <c r="C67" s="19" t="s">
        <v>44</v>
      </c>
      <c r="D67" s="19" t="s">
        <v>45</v>
      </c>
      <c r="E67" s="52"/>
      <c r="F67" s="19" t="s">
        <v>44</v>
      </c>
      <c r="G67" s="19" t="s">
        <v>45</v>
      </c>
      <c r="H67" s="52"/>
      <c r="I67" s="13" t="s">
        <v>44</v>
      </c>
      <c r="J67" s="19" t="s">
        <v>45</v>
      </c>
      <c r="K67" s="51"/>
    </row>
    <row r="68" spans="1:11" ht="31.5" x14ac:dyDescent="0.25">
      <c r="A68" s="1" t="s">
        <v>37</v>
      </c>
      <c r="B68" s="8">
        <f t="shared" ref="B68:G68" si="13">SUM(B69:B70)</f>
        <v>355261.38</v>
      </c>
      <c r="C68" s="8">
        <f t="shared" si="13"/>
        <v>355261.38</v>
      </c>
      <c r="D68" s="8">
        <f t="shared" si="13"/>
        <v>0</v>
      </c>
      <c r="E68" s="8">
        <f t="shared" si="13"/>
        <v>114060.2</v>
      </c>
      <c r="F68" s="8">
        <f t="shared" si="13"/>
        <v>114060.2</v>
      </c>
      <c r="G68" s="8">
        <f t="shared" si="13"/>
        <v>0</v>
      </c>
      <c r="H68" s="8">
        <f>I68+J68</f>
        <v>176547.76</v>
      </c>
      <c r="I68" s="8">
        <v>176547.76</v>
      </c>
      <c r="J68" s="8">
        <v>0</v>
      </c>
      <c r="K68" s="10"/>
    </row>
    <row r="69" spans="1:11" ht="31.5" x14ac:dyDescent="0.25">
      <c r="A69" s="18" t="s">
        <v>50</v>
      </c>
      <c r="B69" s="9">
        <f>SUM(C69:D69)</f>
        <v>115350</v>
      </c>
      <c r="C69" s="9">
        <v>115350</v>
      </c>
      <c r="D69" s="9">
        <v>0</v>
      </c>
      <c r="E69" s="9">
        <f>SUM(F69:G69)</f>
        <v>114060.2</v>
      </c>
      <c r="F69" s="9">
        <v>114060.2</v>
      </c>
      <c r="G69" s="9">
        <v>0</v>
      </c>
      <c r="H69" s="9">
        <f>SUM(J69:J69)</f>
        <v>0</v>
      </c>
      <c r="I69" s="9">
        <v>0</v>
      </c>
      <c r="J69" s="9">
        <v>0</v>
      </c>
      <c r="K69" s="6" t="s">
        <v>7</v>
      </c>
    </row>
    <row r="70" spans="1:11" ht="110.25" x14ac:dyDescent="0.25">
      <c r="A70" s="18" t="s">
        <v>38</v>
      </c>
      <c r="B70" s="9">
        <f>SUM(C70)</f>
        <v>239911.38</v>
      </c>
      <c r="C70" s="9">
        <v>239911.38</v>
      </c>
      <c r="D70" s="9">
        <v>0</v>
      </c>
      <c r="E70" s="9">
        <f>SUM(F70:G70)</f>
        <v>0</v>
      </c>
      <c r="F70" s="9">
        <v>0</v>
      </c>
      <c r="G70" s="9">
        <v>0</v>
      </c>
      <c r="H70" s="9">
        <f>SUM(J70:J70)</f>
        <v>0</v>
      </c>
      <c r="I70" s="9">
        <v>0</v>
      </c>
      <c r="J70" s="9">
        <v>0</v>
      </c>
      <c r="K70" s="6" t="s">
        <v>39</v>
      </c>
    </row>
  </sheetData>
  <autoFilter ref="A17:K70"/>
  <mergeCells count="32">
    <mergeCell ref="E14:G14"/>
    <mergeCell ref="A38:A39"/>
    <mergeCell ref="A63:K63"/>
    <mergeCell ref="A32:A33"/>
    <mergeCell ref="A42:A43"/>
    <mergeCell ref="A22:A24"/>
    <mergeCell ref="A64:A67"/>
    <mergeCell ref="K64:K67"/>
    <mergeCell ref="B64:J64"/>
    <mergeCell ref="B66:B67"/>
    <mergeCell ref="E66:E67"/>
    <mergeCell ref="H66:H67"/>
    <mergeCell ref="C66:D66"/>
    <mergeCell ref="F66:G66"/>
    <mergeCell ref="B65:D65"/>
    <mergeCell ref="E65:G65"/>
    <mergeCell ref="H65:J65"/>
    <mergeCell ref="A8:K8"/>
    <mergeCell ref="A9:K9"/>
    <mergeCell ref="A12:K12"/>
    <mergeCell ref="A27:A28"/>
    <mergeCell ref="A30:A31"/>
    <mergeCell ref="B14:D14"/>
    <mergeCell ref="B13:J13"/>
    <mergeCell ref="C15:D15"/>
    <mergeCell ref="B15:B16"/>
    <mergeCell ref="A13:A16"/>
    <mergeCell ref="E15:E16"/>
    <mergeCell ref="F15:G15"/>
    <mergeCell ref="H15:H16"/>
    <mergeCell ref="K13:K16"/>
    <mergeCell ref="H14:J14"/>
  </mergeCells>
  <pageMargins left="0.78740157480314965" right="0.39370078740157483" top="0.82677165354330717" bottom="0.78740157480314965" header="0.31496062992125984" footer="0.31496062992125984"/>
  <pageSetup paperSize="9" scale="62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2021-02-26T07:14:31Z</dcterms:modified>
</cp:coreProperties>
</file>