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0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'стр.1'!$B$1:$FJ$32</definedName>
    <definedName name="_xlnm.Print_Area" localSheetId="1">'стр.2'!$A$1:$FJ$53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CF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55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5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61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BL1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</commentList>
</comments>
</file>

<file path=xl/sharedStrings.xml><?xml version="1.0" encoding="utf-8"?>
<sst xmlns="http://schemas.openxmlformats.org/spreadsheetml/2006/main" count="506" uniqueCount="270">
  <si>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</si>
  <si>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</si>
  <si>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</si>
  <si>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</si>
  <si>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</si>
  <si>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</si>
  <si>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</si>
  <si>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</si>
  <si>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</si>
  <si>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</si>
  <si>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</si>
  <si>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</si>
  <si>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</si>
  <si>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</si>
  <si>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</si>
  <si>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</si>
  <si>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</si>
  <si>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</si>
  <si>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</si>
  <si>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</si>
  <si>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</si>
  <si>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</si>
  <si>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</si>
  <si>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</si>
  <si>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</si>
  <si>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</si>
  <si>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</si>
  <si>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</si>
  <si>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</si>
  <si>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</si>
  <si>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</si>
  <si>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</si>
  <si>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</si>
  <si>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</si>
  <si>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</si>
  <si>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</si>
  <si>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</si>
  <si>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</si>
  <si>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</si>
  <si>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</si>
  <si>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</si>
  <si>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</si>
  <si>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</si>
  <si>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</si>
  <si>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</si>
  <si>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</si>
  <si>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</si>
  <si>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</si>
  <si>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</si>
  <si>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</si>
  <si>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</si>
  <si>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</si>
  <si>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</si>
  <si>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</si>
  <si>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</si>
  <si>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</si>
  <si>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</si>
  <si>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</si>
  <si>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</si>
  <si>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</si>
  <si>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</si>
  <si>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</si>
  <si>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</si>
  <si>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</si>
  <si>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</si>
  <si>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</si>
  <si>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</si>
  <si>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</si>
  <si>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</si>
  <si>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</si>
  <si>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</si>
  <si>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</si>
  <si>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</si>
  <si>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</si>
  <si>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</si>
  <si>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</si>
  <si>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</si>
  <si>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</si>
  <si>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</si>
  <si>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</si>
  <si>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</si>
  <si>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</si>
  <si>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</si>
  <si>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985 1163200002 0000 140</t>
  </si>
  <si>
    <t>985 1170102002 0000 180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</si>
  <si>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</si>
  <si>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</si>
  <si>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РФ)  </t>
  </si>
  <si>
    <t>Невыясненные поступления, зачисляемые в бюджеты субъектов РФ</t>
  </si>
  <si>
    <t>Периодичность: квартальная</t>
  </si>
  <si>
    <t>Код 
расхода
по бюджетной классификации</t>
  </si>
  <si>
    <t>по
ассигнованиям</t>
  </si>
  <si>
    <t>985 01 02 00 00 02 0000 810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</si>
  <si>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</si>
  <si>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</si>
  <si>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985 01 06 04 01 02 0000 810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</si>
  <si>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</si>
  <si>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</si>
  <si>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</si>
  <si>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</si>
  <si>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</si>
  <si>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</si>
  <si>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</si>
  <si>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</si>
  <si>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</si>
  <si>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</si>
  <si>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</si>
  <si>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</si>
  <si>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</si>
  <si>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Погашение бюджетами субъектов Российской Федерации кредитов от кредитных организаций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</si>
  <si>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</si>
  <si>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</si>
  <si>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985 1110202002 0000 120</t>
  </si>
  <si>
    <t>Доходы от размещения временно свободных средств бюджетов субъектов РФ</t>
  </si>
  <si>
    <t>по ОКТМО</t>
  </si>
  <si>
    <t>Периодичность: месячная, квартальная, годовая</t>
  </si>
  <si>
    <t>985 01 06 10 01 02 0000 510</t>
  </si>
  <si>
    <t>985 01 06 10 01 02 0000 610</t>
  </si>
  <si>
    <t>Субвенции.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</si>
  <si>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</si>
  <si>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</si>
  <si>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</si>
  <si>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</si>
  <si>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</si>
  <si>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</si>
  <si>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985 0111 6890110050 000 000</t>
  </si>
  <si>
    <t xml:space="preserve">Резервные фонды. Резервный фонд Правительства Ленинградской области. </t>
  </si>
  <si>
    <t>985 0111 6890110060 000 000</t>
  </si>
  <si>
    <t xml:space="preserve">Резервные фонды. 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актов. 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</si>
  <si>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</si>
  <si>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</si>
  <si>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</si>
  <si>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</si>
  <si>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</si>
  <si>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</si>
  <si>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</si>
  <si>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</si>
  <si>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</si>
  <si>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</si>
  <si>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</si>
  <si>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</si>
  <si>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</si>
  <si>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</si>
  <si>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</si>
  <si>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</si>
  <si>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</si>
  <si>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</si>
  <si>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</si>
  <si>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</si>
  <si>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</si>
  <si>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</si>
  <si>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985 1402 6410570060 512 251</t>
  </si>
  <si>
    <t>985 1402 6410570060 000 000</t>
  </si>
  <si>
    <t>985 01 06 10 01 02 0002 510</t>
  </si>
  <si>
    <t>985 01 06 10 01 02 0002 610</t>
  </si>
  <si>
    <t>Другие общегосударственные вопросы. Выплата агентских комиссий и вознаграждений в целях управления государственным долгом.</t>
  </si>
  <si>
    <t xml:space="preserve">Другие общегосударственные вопросы. Государственные функции в сфере управления и распоряжения государственным имуществом. </t>
  </si>
  <si>
    <t>985 0113 6890113790 000 000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</si>
  <si>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 (городских округов).</t>
  </si>
  <si>
    <t>Прочие межбюджетные трансферты общего характера. Субвенции по расчету и предоставлению дотаций на выравнивание бюджетной обеспеченности поселений за счет средств областного бюджета.</t>
  </si>
  <si>
    <t>Единая субвенция бюджетам субъектов Российской Федерации и бюджету г. Байконура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</si>
  <si>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</si>
  <si>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Доходы бюджетов субъектов Российской Федерации от 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</si>
  <si>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</si>
  <si>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</si>
  <si>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Кредиты кредитных организаций в валюте Российской Федерации</t>
  </si>
  <si>
    <t>985 01 02 00 00 00 0000 000</t>
  </si>
  <si>
    <t xml:space="preserve">Бюджетные кредиты от других бюджетов бюджетной системы Российской Федерации </t>
  </si>
  <si>
    <t>985 01 03 00 00 00 0000 000</t>
  </si>
  <si>
    <t>Бюджетные кредиты от других бюджетов бюджетной системы Российской Федерации в валюте Российской Федерации</t>
  </si>
  <si>
    <t>985 01 03 01 00 00 0000 000</t>
  </si>
  <si>
    <t>Исполнение государственных и муниципальных гарантий</t>
  </si>
  <si>
    <t>985 01 06 04 00 00 0000 000</t>
  </si>
  <si>
    <t>Исполнение государственных и муниципальных гарантий в валюте Российской Федерации</t>
  </si>
  <si>
    <t>985 01 06 04 01 00 0000 000</t>
  </si>
  <si>
    <t xml:space="preserve">Бюджетные кредиты, предоставленные внутри страны в валюте Российской Федерации </t>
  </si>
  <si>
    <t>985 01 06 05 00 00 0000 000</t>
  </si>
  <si>
    <t>ГРБС</t>
  </si>
  <si>
    <t>985 0112 6450113870 000 000</t>
  </si>
  <si>
    <t>985 0112 6450113870 241 226</t>
  </si>
  <si>
    <t xml:space="preserve">Прикладные научные исследования в области общегосударственных вопросов. Расходы по оплате научно-исследовательских работ по научно-методическому сопровождению мероприятий по повышению эффективности управления общественными финансами. </t>
  </si>
  <si>
    <t>Научно-исследовательские и опытно-конструкторские работы. Прочие работы, услуги.</t>
  </si>
  <si>
    <t>Прочая закупка товаров, работ и услуг. Прочие работы, услуги.</t>
  </si>
  <si>
    <t>985 0113 6890110070 000 000</t>
  </si>
  <si>
    <t>985 0113 6890110070 831 296</t>
  </si>
  <si>
    <t xml:space="preserve">Другие общегосударственные вопросы. Исполнение судебных актов Российской Федерации и мировых соглашений по возмещению вреда. </t>
  </si>
  <si>
    <t>985 0113 6890113790 831 291</t>
  </si>
  <si>
    <t>Исполнение судебных актов Российской Федерации и мировых соглашений по возмещению причиненного вреда. Налоги, пошлины и сборы.</t>
  </si>
  <si>
    <t>985 0412 6450113760 000 000</t>
  </si>
  <si>
    <t>985 0412 6450113760 244 226</t>
  </si>
  <si>
    <t>Другие вопросы в области национальной экономики. Мероприятия и проекты.</t>
  </si>
  <si>
    <t>985 0412 6450213760 000 000</t>
  </si>
  <si>
    <t>985 01 02 00 00 00 0000 800</t>
  </si>
  <si>
    <t xml:space="preserve">Погашение кредитов, предоставленных кредитными организациями в валюте Российской Федерации
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</si>
  <si>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</si>
  <si>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местных бюджетов</t>
  </si>
  <si>
    <t>985 1402 6410370040 000 000</t>
  </si>
  <si>
    <t>985 1402 6410370040 512 251</t>
  </si>
  <si>
    <t>Иные дотации. 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округов).</t>
  </si>
  <si>
    <t>Начальник департамента</t>
  </si>
  <si>
    <t>главный бухгалтер</t>
  </si>
  <si>
    <t xml:space="preserve">В.А. Николаева </t>
  </si>
  <si>
    <t>985 01 06 05 01 02 0002 640</t>
  </si>
  <si>
    <t xml:space="preserve">Возврат бюджетных кредитов, предоставленных юридическим лицам из средств лизингового фонда для обеспечения агропромышленного комплекса продукцией машиностроения </t>
  </si>
  <si>
    <t>985 2022552702 0000 150</t>
  </si>
  <si>
    <t>985 2023590002 0000 150</t>
  </si>
  <si>
    <t>985 2186001002 0000 150</t>
  </si>
  <si>
    <t>Резервные средства.</t>
  </si>
  <si>
    <t xml:space="preserve">Резервные средства. </t>
  </si>
  <si>
    <t>Исполнение судебных актов Российской Федерации и мировых соглашений по возмещению причиненного вреда. Иные выплаты текущего характера физическим лицам.</t>
  </si>
  <si>
    <t>985 0412 6450213760 244 226</t>
  </si>
  <si>
    <t>985 0412 6450213760 244 346</t>
  </si>
  <si>
    <t>Прочая закупка товаров, работ и услуг. Увеличение стоимости прочих оборотных запасов (материалов).</t>
  </si>
  <si>
    <t>985 01 01 00 00 00 0000 800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</si>
  <si>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</si>
  <si>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985 01 03 01 00 00 0000 800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</si>
  <si>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</si>
  <si>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Иные источники внутреннего финансирования дефицитов бюджетов</t>
  </si>
  <si>
    <t>985 01 06 00 00 00 0000 000</t>
  </si>
  <si>
    <t>985 01 06 04 01 00 0000 800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</si>
  <si>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</si>
  <si>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Предоставление бюджетных кредитов внутри страны в валюте Российской Федераци
</t>
  </si>
  <si>
    <t>985 01 06 05 00 00 0000 500</t>
  </si>
  <si>
    <t>985 01 06 05 02 00 0000 500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</si>
  <si>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</si>
  <si>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985 01 06 05 02 02 0000 540 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</si>
  <si>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
</t>
  </si>
  <si>
    <t>985 0111 6890110050 870 200</t>
  </si>
  <si>
    <t>985 0111 6890110060 870 200</t>
  </si>
  <si>
    <t>985 1403 6890172500 000 000</t>
  </si>
  <si>
    <t>985 1403 6890172500 540 251</t>
  </si>
  <si>
    <t xml:space="preserve"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 </t>
  </si>
  <si>
    <t>985 2192506402 0000 150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</si>
  <si>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</si>
  <si>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>985 01 06 05 01 02 0006 640</t>
  </si>
  <si>
    <t>Возврат бюджетных кредитов предоставленных юридическим лицам (централизованные кредиты)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</si>
  <si>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</si>
  <si>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Увеличение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</si>
  <si>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валюте Российской Федерации и в иностранной валюте</t>
  </si>
  <si>
    <t>Уменьшение финансовых активов в собственности Ленинградской области за счет средств резервного фонда Ленинградской области, размещенных на депозитах в валюте Российской Федерации и в иностранной валюте</t>
  </si>
  <si>
    <t>985 0104 6890176020 000 000</t>
  </si>
  <si>
    <t>985 0104 6890176020 512 251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</si>
  <si>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 Дотации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области.</t>
  </si>
  <si>
    <t>985 2193590002 0000 150</t>
  </si>
  <si>
    <t>Возврат остатков единой субвенции из бюджетов субъектов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</si>
  <si>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</si>
  <si>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985 01 06 10 02 02 0002  550</t>
  </si>
  <si>
    <t>985 01 06 05 01 02 0001 640</t>
  </si>
  <si>
    <t>Возврат бюджетных кредитов, предоставленных юридическим лицам на пополнение оборотных средств и на инвестиционные цели</t>
  </si>
  <si>
    <t>января</t>
  </si>
  <si>
    <t>20</t>
  </si>
  <si>
    <t>01.01.2020</t>
  </si>
  <si>
    <t>985 1170502002 0000 180</t>
  </si>
  <si>
    <t>Прочие неналоговые доходы бюджетов субъектов Российской Федерации</t>
  </si>
  <si>
    <t>985 2021554902 0000 150</t>
  </si>
  <si>
    <t>Дотации бюджетам субъектов Российской Федерации за достижение наивысших темпов роста налогового потенциала</t>
  </si>
  <si>
    <t>985 2024555002 0000 150</t>
  </si>
  <si>
    <t>Межбюджетные трансферты,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</si>
  <si>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985 0113 6890110070 831 297</t>
  </si>
  <si>
    <t>Исполнение судебных актов Российской Федерации и мировых соглашений по возмещению причиненного вреда. Иные выплаты текущего характера организациям.</t>
  </si>
  <si>
    <t>985 1403 6890155502 000 000</t>
  </si>
  <si>
    <t>985 1403 6890155502 540 251</t>
  </si>
  <si>
    <t>Прочие межбюджетные трансферты общего характера. Достижение показателей деятельности органов исполнительной власти субъектов Российской Федерации (поощрение муниципальных управленческих команд).</t>
  </si>
  <si>
    <t>февраля</t>
  </si>
  <si>
    <t>председателя комитета финансов</t>
  </si>
  <si>
    <t>И.Г. Нюнин</t>
  </si>
  <si>
    <t xml:space="preserve">Начальник отдела </t>
  </si>
  <si>
    <t>учета бюджетных операций</t>
  </si>
  <si>
    <t>М.В. Ивакина</t>
  </si>
  <si>
    <t>Первый заместитель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</si>
</sst>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9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171" fontId="5" fillId="0" borderId="12" xfId="58" applyFont="1" applyFill="1" applyBorder="1" applyAlignment="1">
      <alignment horizontal="center"/>
    </xf>
    <xf numFmtId="171" fontId="5" fillId="0" borderId="12" xfId="0" applyNumberFormat="1" applyFont="1" applyFill="1" applyBorder="1" applyAlignment="1">
      <alignment horizontal="center"/>
    </xf>
    <xf numFmtId="171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4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4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171" fontId="5" fillId="0" borderId="13" xfId="58" applyFont="1" applyFill="1" applyBorder="1" applyAlignment="1">
      <alignment horizontal="center"/>
    </xf>
    <xf numFmtId="171" fontId="2" fillId="0" borderId="12" xfId="58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12" xfId="58" applyNumberFormat="1" applyFont="1" applyFill="1" applyBorder="1" applyAlignment="1">
      <alignment horizontal="center"/>
    </xf>
    <xf numFmtId="2" fontId="2" fillId="0" borderId="13" xfId="58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0" fontId="5" fillId="0" borderId="13" xfId="0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0" fontId="4" fillId="0" borderId="43" xfId="0" applyFont="1" applyBorder="1" applyAlignment="1">
      <alignment/>
    </xf>
    <xf numFmtId="49" fontId="7" fillId="0" borderId="26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1" fontId="2" fillId="0" borderId="2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71" fontId="2" fillId="0" borderId="20" xfId="58" applyFont="1" applyFill="1" applyBorder="1" applyAlignment="1">
      <alignment horizontal="center"/>
    </xf>
    <xf numFmtId="171" fontId="2" fillId="0" borderId="27" xfId="0" applyNumberFormat="1" applyFont="1" applyFill="1" applyBorder="1" applyAlignment="1">
      <alignment horizontal="center"/>
    </xf>
    <xf numFmtId="171" fontId="2" fillId="0" borderId="28" xfId="0" applyNumberFormat="1" applyFont="1" applyFill="1" applyBorder="1" applyAlignment="1">
      <alignment horizontal="center"/>
    </xf>
    <xf numFmtId="171" fontId="2" fillId="0" borderId="29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171" fontId="2" fillId="0" borderId="46" xfId="58" applyFont="1" applyFill="1" applyBorder="1" applyAlignment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4" fontId="2" fillId="0" borderId="46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71" fontId="5" fillId="0" borderId="12" xfId="58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171" fontId="5" fillId="0" borderId="17" xfId="58" applyFont="1" applyFill="1" applyBorder="1" applyAlignment="1">
      <alignment horizontal="center" vertical="center"/>
    </xf>
    <xf numFmtId="171" fontId="5" fillId="0" borderId="18" xfId="58" applyFont="1" applyFill="1" applyBorder="1" applyAlignment="1">
      <alignment horizontal="center" vertical="center"/>
    </xf>
    <xf numFmtId="171" fontId="5" fillId="0" borderId="19" xfId="58" applyFont="1" applyFill="1" applyBorder="1" applyAlignment="1">
      <alignment horizontal="center" vertical="center"/>
    </xf>
    <xf numFmtId="171" fontId="5" fillId="0" borderId="13" xfId="58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171" fontId="2" fillId="0" borderId="13" xfId="58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171" fontId="2" fillId="0" borderId="21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22" xfId="58" applyFont="1" applyFill="1" applyBorder="1" applyAlignment="1">
      <alignment horizontal="center" vertical="center"/>
    </xf>
    <xf numFmtId="171" fontId="2" fillId="0" borderId="23" xfId="58" applyFont="1" applyFill="1" applyBorder="1" applyAlignment="1">
      <alignment horizontal="center" vertical="center"/>
    </xf>
    <xf numFmtId="171" fontId="2" fillId="0" borderId="10" xfId="58" applyFont="1" applyFill="1" applyBorder="1" applyAlignment="1">
      <alignment horizontal="center" vertical="center"/>
    </xf>
    <xf numFmtId="171" fontId="2" fillId="0" borderId="24" xfId="58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" fillId="0" borderId="48" xfId="0" applyFont="1" applyBorder="1" applyAlignment="1">
      <alignment horizontal="left" indent="2"/>
    </xf>
    <xf numFmtId="0" fontId="1" fillId="0" borderId="49" xfId="0" applyFont="1" applyBorder="1" applyAlignment="1">
      <alignment horizontal="left" indent="2"/>
    </xf>
    <xf numFmtId="171" fontId="2" fillId="0" borderId="20" xfId="58" applyFont="1" applyFill="1" applyBorder="1" applyAlignment="1">
      <alignment horizontal="center" vertical="center"/>
    </xf>
    <xf numFmtId="171" fontId="2" fillId="0" borderId="27" xfId="58" applyFont="1" applyFill="1" applyBorder="1" applyAlignment="1">
      <alignment horizontal="center" vertical="center"/>
    </xf>
    <xf numFmtId="171" fontId="2" fillId="0" borderId="28" xfId="58" applyFont="1" applyFill="1" applyBorder="1" applyAlignment="1">
      <alignment horizontal="center" vertical="center"/>
    </xf>
    <xf numFmtId="171" fontId="2" fillId="0" borderId="29" xfId="58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wrapText="1"/>
    </xf>
    <xf numFmtId="0" fontId="1" fillId="0" borderId="51" xfId="0" applyFont="1" applyFill="1" applyBorder="1" applyAlignment="1">
      <alignment horizontal="left" wrapText="1"/>
    </xf>
    <xf numFmtId="0" fontId="1" fillId="0" borderId="43" xfId="0" applyFont="1" applyBorder="1" applyAlignment="1">
      <alignment wrapText="1"/>
    </xf>
    <xf numFmtId="0" fontId="1" fillId="0" borderId="52" xfId="0" applyFont="1" applyBorder="1" applyAlignment="1">
      <alignment wrapText="1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indent="2"/>
    </xf>
    <xf numFmtId="0" fontId="1" fillId="0" borderId="49" xfId="0" applyFont="1" applyFill="1" applyBorder="1" applyAlignment="1">
      <alignment horizontal="left" indent="2"/>
    </xf>
    <xf numFmtId="49" fontId="1" fillId="0" borderId="2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171" fontId="2" fillId="0" borderId="17" xfId="58" applyFont="1" applyFill="1" applyBorder="1" applyAlignment="1">
      <alignment horizontal="center" vertical="center"/>
    </xf>
    <xf numFmtId="171" fontId="13" fillId="0" borderId="18" xfId="58" applyFont="1" applyBorder="1" applyAlignment="1">
      <alignment horizontal="center" vertical="center"/>
    </xf>
    <xf numFmtId="171" fontId="13" fillId="0" borderId="19" xfId="58" applyFont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171" fontId="2" fillId="0" borderId="18" xfId="58" applyFont="1" applyFill="1" applyBorder="1" applyAlignment="1">
      <alignment horizontal="center" vertical="center"/>
    </xf>
    <xf numFmtId="171" fontId="2" fillId="0" borderId="19" xfId="58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171" fontId="2" fillId="0" borderId="53" xfId="58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 vertical="center"/>
    </xf>
    <xf numFmtId="4" fontId="5" fillId="0" borderId="53" xfId="0" applyNumberFormat="1" applyFont="1" applyFill="1" applyBorder="1" applyAlignment="1">
      <alignment horizontal="center" vertical="center"/>
    </xf>
    <xf numFmtId="4" fontId="5" fillId="0" borderId="5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49" fontId="1" fillId="0" borderId="55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/>
    </xf>
    <xf numFmtId="49" fontId="6" fillId="0" borderId="56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49" fontId="6" fillId="0" borderId="57" xfId="0" applyNumberFormat="1" applyFont="1" applyFill="1" applyBorder="1" applyAlignment="1">
      <alignment horizont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wrapText="1"/>
    </xf>
    <xf numFmtId="0" fontId="1" fillId="0" borderId="51" xfId="0" applyFont="1" applyFill="1" applyBorder="1" applyAlignment="1">
      <alignment wrapText="1"/>
    </xf>
    <xf numFmtId="49" fontId="1" fillId="0" borderId="35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49" fontId="1" fillId="0" borderId="55" xfId="0" applyNumberFormat="1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33" xfId="0" applyNumberFormat="1" applyFont="1" applyFill="1" applyBorder="1" applyAlignment="1">
      <alignment horizontal="center" vertical="center"/>
    </xf>
    <xf numFmtId="4" fontId="5" fillId="0" borderId="57" xfId="0" applyNumberFormat="1" applyFont="1" applyFill="1" applyBorder="1" applyAlignment="1">
      <alignment horizontal="center" vertical="center"/>
    </xf>
    <xf numFmtId="4" fontId="5" fillId="0" borderId="6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 vertical="center"/>
    </xf>
    <xf numFmtId="171" fontId="5" fillId="0" borderId="20" xfId="58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171" fontId="5" fillId="0" borderId="21" xfId="58" applyFont="1" applyFill="1" applyBorder="1" applyAlignment="1">
      <alignment horizontal="center" vertical="center"/>
    </xf>
    <xf numFmtId="171" fontId="5" fillId="0" borderId="11" xfId="58" applyFont="1" applyFill="1" applyBorder="1" applyAlignment="1">
      <alignment horizontal="center" vertical="center"/>
    </xf>
    <xf numFmtId="171" fontId="5" fillId="0" borderId="22" xfId="58" applyFont="1" applyFill="1" applyBorder="1" applyAlignment="1">
      <alignment horizontal="center" vertical="center"/>
    </xf>
    <xf numFmtId="171" fontId="5" fillId="0" borderId="23" xfId="58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171" fontId="5" fillId="0" borderId="24" xfId="58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wrapText="1"/>
    </xf>
    <xf numFmtId="0" fontId="1" fillId="0" borderId="48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61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49" fontId="1" fillId="0" borderId="65" xfId="0" applyNumberFormat="1" applyFont="1" applyFill="1" applyBorder="1" applyAlignment="1">
      <alignment horizontal="center"/>
    </xf>
    <xf numFmtId="49" fontId="1" fillId="0" borderId="64" xfId="0" applyNumberFormat="1" applyFont="1" applyFill="1" applyBorder="1" applyAlignment="1">
      <alignment horizontal="center"/>
    </xf>
    <xf numFmtId="49" fontId="1" fillId="0" borderId="63" xfId="0" applyNumberFormat="1" applyFont="1" applyFill="1" applyBorder="1" applyAlignment="1">
      <alignment horizontal="center"/>
    </xf>
    <xf numFmtId="4" fontId="5" fillId="0" borderId="66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4" fontId="5" fillId="0" borderId="63" xfId="0" applyNumberFormat="1" applyFont="1" applyFill="1" applyBorder="1" applyAlignment="1">
      <alignment horizontal="center" vertical="center"/>
    </xf>
    <xf numFmtId="4" fontId="5" fillId="0" borderId="64" xfId="0" applyNumberFormat="1" applyFont="1" applyFill="1" applyBorder="1" applyAlignment="1">
      <alignment horizontal="center" vertical="center"/>
    </xf>
    <xf numFmtId="4" fontId="5" fillId="0" borderId="67" xfId="0" applyNumberFormat="1" applyFont="1" applyFill="1" applyBorder="1" applyAlignment="1">
      <alignment horizontal="center" vertical="center"/>
    </xf>
    <xf numFmtId="171" fontId="5" fillId="0" borderId="62" xfId="58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32"/>
  <sheetViews>
    <sheetView tabSelected="1" zoomScale="110" zoomScaleNormal="110" zoomScaleSheetLayoutView="110" zoomScalePageLayoutView="0" workbookViewId="0" topLeftCell="B16">
      <selection activeCell="CW23" sqref="CW23:DM23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4.875" style="1" customWidth="1"/>
    <col min="167" max="16384" width="0.875" style="1" customWidth="1"/>
  </cols>
  <sheetData>
    <row r="1" ht="3" customHeight="1"/>
    <row r="2" spans="1:149" ht="12" customHeight="1">
      <c r="A2" s="99" t="s">
        <v>12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</row>
    <row r="3" spans="1:149" ht="12" customHeight="1">
      <c r="A3" s="99" t="s">
        <v>71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</row>
    <row r="4" spans="1:149" ht="12" customHeight="1">
      <c r="A4" s="99" t="s">
        <v>58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</row>
    <row r="5" spans="1:166" ht="12" customHeight="1" thickBot="1">
      <c r="A5" s="99" t="s">
        <v>69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100"/>
      <c r="ET5" s="74" t="s">
        <v>0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6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77" t="s">
        <v>30</v>
      </c>
      <c r="EU6" s="78"/>
      <c r="EV6" s="78"/>
      <c r="EW6" s="78"/>
      <c r="EX6" s="78"/>
      <c r="EY6" s="78"/>
      <c r="EZ6" s="78"/>
      <c r="FA6" s="78"/>
      <c r="FB6" s="78"/>
      <c r="FC6" s="78"/>
      <c r="FD6" s="78"/>
      <c r="FE6" s="78"/>
      <c r="FF6" s="78"/>
      <c r="FG6" s="78"/>
      <c r="FH6" s="78"/>
      <c r="FI6" s="78"/>
      <c r="FJ6" s="79"/>
    </row>
    <row r="7" spans="62:166" ht="15" customHeight="1">
      <c r="BJ7" s="2" t="s">
        <v>77</v>
      </c>
      <c r="BK7" s="86" t="s">
        <v>249</v>
      </c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7">
        <v>20</v>
      </c>
      <c r="CG7" s="87"/>
      <c r="CH7" s="87"/>
      <c r="CI7" s="87"/>
      <c r="CJ7" s="88" t="s">
        <v>250</v>
      </c>
      <c r="CK7" s="88"/>
      <c r="CL7" s="88"/>
      <c r="CM7" s="1" t="s">
        <v>59</v>
      </c>
      <c r="ER7" s="2" t="s">
        <v>1</v>
      </c>
      <c r="ET7" s="68" t="s">
        <v>251</v>
      </c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70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80" t="s">
        <v>177</v>
      </c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2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83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5"/>
    </row>
    <row r="10" spans="1:166" ht="11.25">
      <c r="A10" s="1" t="s">
        <v>62</v>
      </c>
      <c r="B10" s="1" t="s">
        <v>62</v>
      </c>
      <c r="ER10" s="2" t="s">
        <v>13</v>
      </c>
      <c r="ET10" s="68" t="s">
        <v>78</v>
      </c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70"/>
    </row>
    <row r="11" spans="1:166" ht="12.75">
      <c r="A11" s="1" t="s">
        <v>63</v>
      </c>
      <c r="B11" s="1" t="s">
        <v>63</v>
      </c>
      <c r="AU11" s="64" t="s">
        <v>80</v>
      </c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R11" s="2" t="s">
        <v>64</v>
      </c>
      <c r="ET11" s="89" t="s">
        <v>79</v>
      </c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1"/>
    </row>
    <row r="12" spans="1:166" ht="15" customHeight="1">
      <c r="A12" s="1" t="s">
        <v>3</v>
      </c>
      <c r="B12" s="1" t="s">
        <v>3</v>
      </c>
      <c r="V12" s="94" t="s">
        <v>81</v>
      </c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R12" s="2" t="s">
        <v>114</v>
      </c>
      <c r="ET12" s="68" t="s">
        <v>111</v>
      </c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70"/>
    </row>
    <row r="13" spans="1:166" ht="15" customHeight="1">
      <c r="A13" s="1" t="s">
        <v>89</v>
      </c>
      <c r="B13" s="1" t="s">
        <v>115</v>
      </c>
      <c r="ET13" s="68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70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71">
        <v>383</v>
      </c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3"/>
    </row>
    <row r="15" spans="1:166" ht="19.5" customHeight="1">
      <c r="A15" s="92" t="s">
        <v>14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</row>
    <row r="16" spans="1:166" ht="11.25" customHeight="1">
      <c r="A16" s="51" t="s">
        <v>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2"/>
      <c r="AN16" s="50" t="s">
        <v>17</v>
      </c>
      <c r="AO16" s="51"/>
      <c r="AP16" s="51"/>
      <c r="AQ16" s="51"/>
      <c r="AR16" s="51"/>
      <c r="AS16" s="52"/>
      <c r="AT16" s="50" t="s">
        <v>65</v>
      </c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2"/>
      <c r="BJ16" s="50" t="s">
        <v>53</v>
      </c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2"/>
      <c r="CF16" s="47" t="s">
        <v>18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50" t="s">
        <v>22</v>
      </c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</row>
    <row r="17" spans="1:166" ht="32.2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5"/>
      <c r="AN17" s="53"/>
      <c r="AO17" s="54"/>
      <c r="AP17" s="54"/>
      <c r="AQ17" s="54"/>
      <c r="AR17" s="54"/>
      <c r="AS17" s="55"/>
      <c r="AT17" s="53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5"/>
      <c r="BJ17" s="53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5"/>
      <c r="CF17" s="48" t="s">
        <v>74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 t="s">
        <v>19</v>
      </c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47" t="s">
        <v>20</v>
      </c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47" t="s">
        <v>21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53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</row>
    <row r="18" spans="1:166" ht="12" thickBot="1">
      <c r="A18" s="96">
        <v>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7"/>
      <c r="AN18" s="44">
        <v>2</v>
      </c>
      <c r="AO18" s="45"/>
      <c r="AP18" s="45"/>
      <c r="AQ18" s="45"/>
      <c r="AR18" s="45"/>
      <c r="AS18" s="46"/>
      <c r="AT18" s="44">
        <v>3</v>
      </c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6"/>
      <c r="BJ18" s="44">
        <v>4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6"/>
      <c r="CF18" s="44">
        <v>5</v>
      </c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6"/>
      <c r="CW18" s="44">
        <v>6</v>
      </c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6"/>
      <c r="DN18" s="44">
        <v>7</v>
      </c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6"/>
      <c r="EE18" s="44">
        <v>8</v>
      </c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6"/>
      <c r="ET18" s="44">
        <v>9</v>
      </c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</row>
    <row r="19" spans="1:166" ht="15.75" customHeight="1">
      <c r="A19" s="98" t="s">
        <v>15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58" t="s">
        <v>31</v>
      </c>
      <c r="AO19" s="59"/>
      <c r="AP19" s="59"/>
      <c r="AQ19" s="59"/>
      <c r="AR19" s="59"/>
      <c r="AS19" s="59"/>
      <c r="AT19" s="60" t="s">
        <v>39</v>
      </c>
      <c r="AU19" s="60"/>
      <c r="AV19" s="60"/>
      <c r="AW19" s="60"/>
      <c r="AX19" s="60"/>
      <c r="AY19" s="60"/>
      <c r="AZ19" s="60"/>
      <c r="BA19" s="60"/>
      <c r="BB19" s="60"/>
      <c r="BC19" s="61"/>
      <c r="BD19" s="62"/>
      <c r="BE19" s="62"/>
      <c r="BF19" s="62"/>
      <c r="BG19" s="62"/>
      <c r="BH19" s="62"/>
      <c r="BI19" s="63"/>
      <c r="BJ19" s="95">
        <f>BJ21+BJ22+BJ27+BJ28</f>
        <v>2786051800</v>
      </c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2">
        <f>CF21+CF22+CF23+CF24+CF25+CF26+CF27+CF28+CF29+CF30+CF31+CF32</f>
        <v>4396116469.51</v>
      </c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101" t="s">
        <v>85</v>
      </c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 t="s">
        <v>85</v>
      </c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42">
        <f>SUM(EE21:ES32)</f>
        <v>4396116469.51</v>
      </c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2">
        <v>0</v>
      </c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56"/>
    </row>
    <row r="20" spans="1:166" ht="15" customHeight="1">
      <c r="A20" s="93" t="s">
        <v>16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34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65"/>
      <c r="BD20" s="66"/>
      <c r="BE20" s="66"/>
      <c r="BF20" s="66"/>
      <c r="BG20" s="66"/>
      <c r="BH20" s="66"/>
      <c r="BI20" s="67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57"/>
    </row>
    <row r="21" spans="1:166" ht="27" customHeight="1">
      <c r="A21" s="32" t="s">
        <v>113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3"/>
      <c r="AN21" s="34" t="s">
        <v>31</v>
      </c>
      <c r="AO21" s="35"/>
      <c r="AP21" s="35"/>
      <c r="AQ21" s="35"/>
      <c r="AR21" s="35"/>
      <c r="AS21" s="35"/>
      <c r="AT21" s="36" t="s">
        <v>112</v>
      </c>
      <c r="AU21" s="36"/>
      <c r="AV21" s="36"/>
      <c r="AW21" s="36"/>
      <c r="AX21" s="36"/>
      <c r="AY21" s="36"/>
      <c r="AZ21" s="36"/>
      <c r="BA21" s="36"/>
      <c r="BB21" s="36"/>
      <c r="BC21" s="37"/>
      <c r="BD21" s="38"/>
      <c r="BE21" s="38"/>
      <c r="BF21" s="38"/>
      <c r="BG21" s="38"/>
      <c r="BH21" s="38"/>
      <c r="BI21" s="39"/>
      <c r="BJ21" s="40">
        <v>2550000000</v>
      </c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29">
        <v>2592878465.78</v>
      </c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28" t="s">
        <v>85</v>
      </c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 t="s">
        <v>85</v>
      </c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9">
        <f aca="true" t="shared" si="0" ref="EE21:EE32">SUM(CF21)</f>
        <v>2592878465.78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41">
        <v>0</v>
      </c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1"/>
    </row>
    <row r="22" spans="1:166" ht="37.5" customHeight="1">
      <c r="A22" s="32" t="s">
        <v>86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34" t="s">
        <v>31</v>
      </c>
      <c r="AO22" s="35"/>
      <c r="AP22" s="35"/>
      <c r="AQ22" s="35"/>
      <c r="AR22" s="35"/>
      <c r="AS22" s="35"/>
      <c r="AT22" s="36" t="s">
        <v>82</v>
      </c>
      <c r="AU22" s="36"/>
      <c r="AV22" s="36"/>
      <c r="AW22" s="36"/>
      <c r="AX22" s="36"/>
      <c r="AY22" s="36"/>
      <c r="AZ22" s="36"/>
      <c r="BA22" s="36"/>
      <c r="BB22" s="36"/>
      <c r="BC22" s="37"/>
      <c r="BD22" s="38"/>
      <c r="BE22" s="38"/>
      <c r="BF22" s="38"/>
      <c r="BG22" s="38"/>
      <c r="BH22" s="38"/>
      <c r="BI22" s="39"/>
      <c r="BJ22" s="40">
        <v>2032800</v>
      </c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29">
        <v>1934950.67</v>
      </c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28" t="s">
        <v>85</v>
      </c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 t="s">
        <v>85</v>
      </c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9">
        <f t="shared" si="0"/>
        <v>1934950.67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41">
        <f>BJ22-CF22</f>
        <v>97849.33000000007</v>
      </c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1"/>
    </row>
    <row r="23" spans="1:166" ht="58.5" customHeight="1">
      <c r="A23" s="32" t="s">
        <v>87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3"/>
      <c r="AN23" s="34" t="s">
        <v>31</v>
      </c>
      <c r="AO23" s="35"/>
      <c r="AP23" s="35"/>
      <c r="AQ23" s="35"/>
      <c r="AR23" s="35"/>
      <c r="AS23" s="35"/>
      <c r="AT23" s="36" t="s">
        <v>83</v>
      </c>
      <c r="AU23" s="36"/>
      <c r="AV23" s="36"/>
      <c r="AW23" s="36"/>
      <c r="AX23" s="36"/>
      <c r="AY23" s="36"/>
      <c r="AZ23" s="36"/>
      <c r="BA23" s="36"/>
      <c r="BB23" s="36"/>
      <c r="BC23" s="37"/>
      <c r="BD23" s="38"/>
      <c r="BE23" s="38"/>
      <c r="BF23" s="38"/>
      <c r="BG23" s="38"/>
      <c r="BH23" s="38"/>
      <c r="BI23" s="39"/>
      <c r="BJ23" s="40" t="s">
        <v>85</v>
      </c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29">
        <v>9280183.27</v>
      </c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28" t="s">
        <v>85</v>
      </c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 t="s">
        <v>85</v>
      </c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9">
        <f t="shared" si="0"/>
        <v>9280183.27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 t="s">
        <v>85</v>
      </c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1"/>
    </row>
    <row r="24" spans="1:166" ht="27" customHeight="1">
      <c r="A24" s="32" t="s">
        <v>88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34" t="s">
        <v>31</v>
      </c>
      <c r="AO24" s="35"/>
      <c r="AP24" s="35"/>
      <c r="AQ24" s="35"/>
      <c r="AR24" s="35"/>
      <c r="AS24" s="35"/>
      <c r="AT24" s="36" t="s">
        <v>84</v>
      </c>
      <c r="AU24" s="36"/>
      <c r="AV24" s="36"/>
      <c r="AW24" s="36"/>
      <c r="AX24" s="36"/>
      <c r="AY24" s="36"/>
      <c r="AZ24" s="36"/>
      <c r="BA24" s="36"/>
      <c r="BB24" s="36"/>
      <c r="BC24" s="37"/>
      <c r="BD24" s="38"/>
      <c r="BE24" s="38"/>
      <c r="BF24" s="38"/>
      <c r="BG24" s="38"/>
      <c r="BH24" s="38"/>
      <c r="BI24" s="39"/>
      <c r="BJ24" s="40" t="s">
        <v>85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29">
        <v>-122968.49</v>
      </c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28" t="s">
        <v>85</v>
      </c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 t="s">
        <v>85</v>
      </c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9">
        <f t="shared" si="0"/>
        <v>-122968.49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 t="s">
        <v>85</v>
      </c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1"/>
    </row>
    <row r="25" spans="1:166" ht="27" customHeight="1">
      <c r="A25" s="32" t="s">
        <v>253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3"/>
      <c r="AN25" s="34" t="s">
        <v>31</v>
      </c>
      <c r="AO25" s="35"/>
      <c r="AP25" s="35"/>
      <c r="AQ25" s="35"/>
      <c r="AR25" s="35"/>
      <c r="AS25" s="35"/>
      <c r="AT25" s="36" t="s">
        <v>252</v>
      </c>
      <c r="AU25" s="36"/>
      <c r="AV25" s="36"/>
      <c r="AW25" s="36"/>
      <c r="AX25" s="36"/>
      <c r="AY25" s="36"/>
      <c r="AZ25" s="36"/>
      <c r="BA25" s="36"/>
      <c r="BB25" s="36"/>
      <c r="BC25" s="37"/>
      <c r="BD25" s="38"/>
      <c r="BE25" s="38"/>
      <c r="BF25" s="38"/>
      <c r="BG25" s="38"/>
      <c r="BH25" s="38"/>
      <c r="BI25" s="39"/>
      <c r="BJ25" s="40" t="s">
        <v>85</v>
      </c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29">
        <v>156936</v>
      </c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28" t="s">
        <v>85</v>
      </c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 t="s">
        <v>85</v>
      </c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9">
        <f>SUM(CF25)</f>
        <v>156936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 t="s">
        <v>85</v>
      </c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1"/>
    </row>
    <row r="26" spans="1:166" ht="47.25" customHeight="1">
      <c r="A26" s="32" t="s">
        <v>255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3"/>
      <c r="AN26" s="34" t="s">
        <v>31</v>
      </c>
      <c r="AO26" s="35"/>
      <c r="AP26" s="35"/>
      <c r="AQ26" s="35"/>
      <c r="AR26" s="35"/>
      <c r="AS26" s="35"/>
      <c r="AT26" s="36" t="s">
        <v>254</v>
      </c>
      <c r="AU26" s="36"/>
      <c r="AV26" s="36"/>
      <c r="AW26" s="36"/>
      <c r="AX26" s="36"/>
      <c r="AY26" s="36"/>
      <c r="AZ26" s="36"/>
      <c r="BA26" s="36"/>
      <c r="BB26" s="36"/>
      <c r="BC26" s="37"/>
      <c r="BD26" s="38"/>
      <c r="BE26" s="38"/>
      <c r="BF26" s="38"/>
      <c r="BG26" s="38"/>
      <c r="BH26" s="38"/>
      <c r="BI26" s="39"/>
      <c r="BJ26" s="40" t="s">
        <v>85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>
        <v>1448166400</v>
      </c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28" t="s">
        <v>85</v>
      </c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 t="s">
        <v>85</v>
      </c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40">
        <f>SUM(CF26)</f>
        <v>1448166400</v>
      </c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30" t="s">
        <v>85</v>
      </c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1"/>
    </row>
    <row r="27" spans="1:166" ht="81.75" customHeight="1">
      <c r="A27" s="32" t="s">
        <v>161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3"/>
      <c r="AN27" s="34" t="s">
        <v>31</v>
      </c>
      <c r="AO27" s="35"/>
      <c r="AP27" s="35"/>
      <c r="AQ27" s="35"/>
      <c r="AR27" s="35"/>
      <c r="AS27" s="35"/>
      <c r="AT27" s="36" t="s">
        <v>204</v>
      </c>
      <c r="AU27" s="36"/>
      <c r="AV27" s="36"/>
      <c r="AW27" s="36"/>
      <c r="AX27" s="36"/>
      <c r="AY27" s="36"/>
      <c r="AZ27" s="36"/>
      <c r="BA27" s="36"/>
      <c r="BB27" s="36"/>
      <c r="BC27" s="37"/>
      <c r="BD27" s="38"/>
      <c r="BE27" s="38"/>
      <c r="BF27" s="38"/>
      <c r="BG27" s="38"/>
      <c r="BH27" s="38"/>
      <c r="BI27" s="39"/>
      <c r="BJ27" s="40">
        <v>108539800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>
        <v>108539800</v>
      </c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28" t="s">
        <v>85</v>
      </c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 t="s">
        <v>85</v>
      </c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40">
        <f t="shared" si="0"/>
        <v>108539800</v>
      </c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1">
        <f>BJ27-CF27</f>
        <v>0</v>
      </c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1"/>
    </row>
    <row r="28" spans="1:166" ht="33" customHeight="1">
      <c r="A28" s="32" t="s">
        <v>160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34" t="s">
        <v>31</v>
      </c>
      <c r="AO28" s="35"/>
      <c r="AP28" s="35"/>
      <c r="AQ28" s="35"/>
      <c r="AR28" s="35"/>
      <c r="AS28" s="35"/>
      <c r="AT28" s="36" t="s">
        <v>205</v>
      </c>
      <c r="AU28" s="36"/>
      <c r="AV28" s="36"/>
      <c r="AW28" s="36"/>
      <c r="AX28" s="36"/>
      <c r="AY28" s="36"/>
      <c r="AZ28" s="36"/>
      <c r="BA28" s="36"/>
      <c r="BB28" s="36"/>
      <c r="BC28" s="37"/>
      <c r="BD28" s="38"/>
      <c r="BE28" s="38"/>
      <c r="BF28" s="38"/>
      <c r="BG28" s="38"/>
      <c r="BH28" s="38"/>
      <c r="BI28" s="39"/>
      <c r="BJ28" s="40">
        <v>125479200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29">
        <v>125262642</v>
      </c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102" t="s">
        <v>85</v>
      </c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4"/>
      <c r="DN28" s="28" t="s">
        <v>85</v>
      </c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9">
        <f t="shared" si="0"/>
        <v>125262642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41">
        <f>BJ28-EE28</f>
        <v>216558</v>
      </c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1"/>
    </row>
    <row r="29" spans="1:166" ht="64.5" customHeight="1">
      <c r="A29" s="32" t="s">
        <v>257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3"/>
      <c r="AN29" s="34" t="s">
        <v>31</v>
      </c>
      <c r="AO29" s="35"/>
      <c r="AP29" s="35"/>
      <c r="AQ29" s="35"/>
      <c r="AR29" s="35"/>
      <c r="AS29" s="35"/>
      <c r="AT29" s="36" t="s">
        <v>256</v>
      </c>
      <c r="AU29" s="36"/>
      <c r="AV29" s="36"/>
      <c r="AW29" s="36"/>
      <c r="AX29" s="36"/>
      <c r="AY29" s="36"/>
      <c r="AZ29" s="36"/>
      <c r="BA29" s="36"/>
      <c r="BB29" s="36"/>
      <c r="BC29" s="37"/>
      <c r="BD29" s="38"/>
      <c r="BE29" s="38"/>
      <c r="BF29" s="38"/>
      <c r="BG29" s="38"/>
      <c r="BH29" s="38"/>
      <c r="BI29" s="39"/>
      <c r="BJ29" s="40" t="s">
        <v>85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29">
        <v>108184000</v>
      </c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102" t="s">
        <v>85</v>
      </c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4"/>
      <c r="DN29" s="28" t="s">
        <v>85</v>
      </c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9">
        <f>SUM(CF29)</f>
        <v>108184000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 t="s">
        <v>85</v>
      </c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1"/>
    </row>
    <row r="30" spans="1:166" ht="75" customHeight="1">
      <c r="A30" s="32" t="s">
        <v>162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3"/>
      <c r="AN30" s="34" t="s">
        <v>31</v>
      </c>
      <c r="AO30" s="35"/>
      <c r="AP30" s="35"/>
      <c r="AQ30" s="35"/>
      <c r="AR30" s="35"/>
      <c r="AS30" s="35"/>
      <c r="AT30" s="36" t="s">
        <v>206</v>
      </c>
      <c r="AU30" s="36"/>
      <c r="AV30" s="36"/>
      <c r="AW30" s="36"/>
      <c r="AX30" s="36"/>
      <c r="AY30" s="36"/>
      <c r="AZ30" s="36"/>
      <c r="BA30" s="36"/>
      <c r="BB30" s="36"/>
      <c r="BC30" s="37"/>
      <c r="BD30" s="38"/>
      <c r="BE30" s="38"/>
      <c r="BF30" s="38"/>
      <c r="BG30" s="38"/>
      <c r="BH30" s="38"/>
      <c r="BI30" s="39"/>
      <c r="BJ30" s="40" t="s">
        <v>85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29">
        <v>2066124.54</v>
      </c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28" t="s">
        <v>85</v>
      </c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 t="s">
        <v>85</v>
      </c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9">
        <f>SUM(CF30)</f>
        <v>2066124.54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 t="s">
        <v>85</v>
      </c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1"/>
    </row>
    <row r="31" spans="1:166" ht="62.25" customHeight="1">
      <c r="A31" s="32" t="s">
        <v>233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3"/>
      <c r="AN31" s="34" t="s">
        <v>31</v>
      </c>
      <c r="AO31" s="35"/>
      <c r="AP31" s="35"/>
      <c r="AQ31" s="35"/>
      <c r="AR31" s="35"/>
      <c r="AS31" s="35"/>
      <c r="AT31" s="36" t="s">
        <v>232</v>
      </c>
      <c r="AU31" s="36"/>
      <c r="AV31" s="36"/>
      <c r="AW31" s="36"/>
      <c r="AX31" s="36"/>
      <c r="AY31" s="36"/>
      <c r="AZ31" s="36"/>
      <c r="BA31" s="36"/>
      <c r="BB31" s="36"/>
      <c r="BC31" s="37"/>
      <c r="BD31" s="38"/>
      <c r="BE31" s="38"/>
      <c r="BF31" s="38"/>
      <c r="BG31" s="38"/>
      <c r="BH31" s="38"/>
      <c r="BI31" s="39"/>
      <c r="BJ31" s="40" t="s">
        <v>85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29">
        <v>-185516</v>
      </c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28" t="s">
        <v>85</v>
      </c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 t="s">
        <v>85</v>
      </c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9">
        <f>SUM(CF31)</f>
        <v>-185516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 t="s">
        <v>85</v>
      </c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1"/>
    </row>
    <row r="32" spans="1:166" ht="33" customHeight="1">
      <c r="A32" s="32" t="s">
        <v>244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3"/>
      <c r="AN32" s="34" t="s">
        <v>31</v>
      </c>
      <c r="AO32" s="35"/>
      <c r="AP32" s="35"/>
      <c r="AQ32" s="35"/>
      <c r="AR32" s="35"/>
      <c r="AS32" s="35"/>
      <c r="AT32" s="36" t="s">
        <v>243</v>
      </c>
      <c r="AU32" s="36"/>
      <c r="AV32" s="36"/>
      <c r="AW32" s="36"/>
      <c r="AX32" s="36"/>
      <c r="AY32" s="36"/>
      <c r="AZ32" s="36"/>
      <c r="BA32" s="36"/>
      <c r="BB32" s="36"/>
      <c r="BC32" s="37"/>
      <c r="BD32" s="38"/>
      <c r="BE32" s="38"/>
      <c r="BF32" s="38"/>
      <c r="BG32" s="38"/>
      <c r="BH32" s="38"/>
      <c r="BI32" s="39"/>
      <c r="BJ32" s="40" t="s">
        <v>85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29">
        <v>-44548.26</v>
      </c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28" t="s">
        <v>85</v>
      </c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 t="s">
        <v>85</v>
      </c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9">
        <f t="shared" si="0"/>
        <v>-44548.26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 t="s">
        <v>85</v>
      </c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1"/>
    </row>
    <row r="33" ht="80.25" customHeight="1"/>
  </sheetData>
  <sheetProtection/>
  <mergeCells count="164">
    <mergeCell ref="ET29:FJ29"/>
    <mergeCell ref="EE26:ES26"/>
    <mergeCell ref="ET26:FJ26"/>
    <mergeCell ref="A29:AM29"/>
    <mergeCell ref="AN29:AS29"/>
    <mergeCell ref="AT29:BI29"/>
    <mergeCell ref="BJ29:CE29"/>
    <mergeCell ref="CF29:CV29"/>
    <mergeCell ref="CW29:DM29"/>
    <mergeCell ref="DN29:ED29"/>
    <mergeCell ref="EE29:ES29"/>
    <mergeCell ref="DN25:ED25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A25:AM25"/>
    <mergeCell ref="AN25:AS25"/>
    <mergeCell ref="AT25:BI25"/>
    <mergeCell ref="BJ25:CE25"/>
    <mergeCell ref="CF25:CV25"/>
    <mergeCell ref="CW25:DM25"/>
    <mergeCell ref="DN30:ED30"/>
    <mergeCell ref="EE30:ES30"/>
    <mergeCell ref="ET30:FJ30"/>
    <mergeCell ref="A30:AM30"/>
    <mergeCell ref="AN30:AS30"/>
    <mergeCell ref="AT30:BI30"/>
    <mergeCell ref="BJ30:CE30"/>
    <mergeCell ref="CF30:CV30"/>
    <mergeCell ref="CW30:DM30"/>
    <mergeCell ref="AN27:AS27"/>
    <mergeCell ref="AT27:BI27"/>
    <mergeCell ref="DN21:ED21"/>
    <mergeCell ref="EE21:ES21"/>
    <mergeCell ref="ET21:FJ21"/>
    <mergeCell ref="A21:AM21"/>
    <mergeCell ref="AN21:AS21"/>
    <mergeCell ref="AT21:BI21"/>
    <mergeCell ref="BJ21:CE21"/>
    <mergeCell ref="CF21:CV21"/>
    <mergeCell ref="A23:AM23"/>
    <mergeCell ref="EE28:ES28"/>
    <mergeCell ref="ET28:FJ28"/>
    <mergeCell ref="A28:AM28"/>
    <mergeCell ref="AN28:AS28"/>
    <mergeCell ref="AT28:BI28"/>
    <mergeCell ref="BJ28:CE28"/>
    <mergeCell ref="CF28:CV28"/>
    <mergeCell ref="CW28:DM28"/>
    <mergeCell ref="A27:AM27"/>
    <mergeCell ref="DN28:ED28"/>
    <mergeCell ref="A2:ES2"/>
    <mergeCell ref="A3:ES3"/>
    <mergeCell ref="A4:ES4"/>
    <mergeCell ref="A5:ES5"/>
    <mergeCell ref="AT22:BI22"/>
    <mergeCell ref="CW19:DM19"/>
    <mergeCell ref="CF22:CV22"/>
    <mergeCell ref="DN19:ED19"/>
    <mergeCell ref="A16:AM17"/>
    <mergeCell ref="ET12:FJ12"/>
    <mergeCell ref="EE20:ES20"/>
    <mergeCell ref="A15:FJ15"/>
    <mergeCell ref="CF20:CV20"/>
    <mergeCell ref="A20:AM20"/>
    <mergeCell ref="AN20:AS20"/>
    <mergeCell ref="V12:ED12"/>
    <mergeCell ref="BJ19:CE19"/>
    <mergeCell ref="A18:AM18"/>
    <mergeCell ref="A19:AM19"/>
    <mergeCell ref="ET5:FJ5"/>
    <mergeCell ref="ET6:FJ6"/>
    <mergeCell ref="ET7:FJ7"/>
    <mergeCell ref="ET10:FJ10"/>
    <mergeCell ref="ET8:FJ9"/>
    <mergeCell ref="BJ22:CE22"/>
    <mergeCell ref="BK7:CE7"/>
    <mergeCell ref="CF7:CI7"/>
    <mergeCell ref="CJ7:CL7"/>
    <mergeCell ref="ET11:FJ11"/>
    <mergeCell ref="AU11:ED11"/>
    <mergeCell ref="AT20:BI20"/>
    <mergeCell ref="BJ20:CE20"/>
    <mergeCell ref="CF17:CV17"/>
    <mergeCell ref="ET16:FJ17"/>
    <mergeCell ref="BJ18:CE18"/>
    <mergeCell ref="ET13:FJ13"/>
    <mergeCell ref="ET14:FJ14"/>
    <mergeCell ref="CF18:CV18"/>
    <mergeCell ref="CW18:DM18"/>
    <mergeCell ref="AN19:AS19"/>
    <mergeCell ref="AT19:BI19"/>
    <mergeCell ref="AT23:BI23"/>
    <mergeCell ref="EE17:ES17"/>
    <mergeCell ref="EE22:ES22"/>
    <mergeCell ref="CW22:DM22"/>
    <mergeCell ref="DN22:ED22"/>
    <mergeCell ref="AN22:AS22"/>
    <mergeCell ref="AN23:AS23"/>
    <mergeCell ref="ET24:FJ24"/>
    <mergeCell ref="EE23:ES23"/>
    <mergeCell ref="ET19:FJ19"/>
    <mergeCell ref="ET20:FJ20"/>
    <mergeCell ref="CF16:ES16"/>
    <mergeCell ref="DN20:ED20"/>
    <mergeCell ref="CW21:DM21"/>
    <mergeCell ref="EE19:ES19"/>
    <mergeCell ref="EE18:ES18"/>
    <mergeCell ref="CW20:DM20"/>
    <mergeCell ref="ET22:FJ22"/>
    <mergeCell ref="ET18:FJ18"/>
    <mergeCell ref="DN18:ED18"/>
    <mergeCell ref="CW17:DM17"/>
    <mergeCell ref="DN17:ED17"/>
    <mergeCell ref="AN16:AS17"/>
    <mergeCell ref="AT16:BI17"/>
    <mergeCell ref="BJ16:CE17"/>
    <mergeCell ref="AN18:AS18"/>
    <mergeCell ref="AT18:BI18"/>
    <mergeCell ref="CF27:CV27"/>
    <mergeCell ref="CF23:CV23"/>
    <mergeCell ref="CW23:DM23"/>
    <mergeCell ref="DN23:ED23"/>
    <mergeCell ref="CF19:CV19"/>
    <mergeCell ref="A22:AM22"/>
    <mergeCell ref="BJ24:CE24"/>
    <mergeCell ref="BJ23:CE23"/>
    <mergeCell ref="A24:AM24"/>
    <mergeCell ref="AN24:AS24"/>
    <mergeCell ref="DN32:ED32"/>
    <mergeCell ref="BJ27:CE27"/>
    <mergeCell ref="AT24:BI24"/>
    <mergeCell ref="ET23:FJ23"/>
    <mergeCell ref="CF24:CV24"/>
    <mergeCell ref="CW24:DM24"/>
    <mergeCell ref="DN24:ED24"/>
    <mergeCell ref="EE24:ES24"/>
    <mergeCell ref="EE27:ES27"/>
    <mergeCell ref="ET27:FJ27"/>
    <mergeCell ref="CW27:DM27"/>
    <mergeCell ref="DN27:ED27"/>
    <mergeCell ref="EE32:ES32"/>
    <mergeCell ref="ET32:FJ32"/>
    <mergeCell ref="A32:AM32"/>
    <mergeCell ref="AN32:AS32"/>
    <mergeCell ref="AT32:BI32"/>
    <mergeCell ref="BJ32:CE32"/>
    <mergeCell ref="CF32:CV32"/>
    <mergeCell ref="CW32:DM32"/>
    <mergeCell ref="DN31:ED31"/>
    <mergeCell ref="EE31:ES31"/>
    <mergeCell ref="ET31:FJ31"/>
    <mergeCell ref="A31:AM31"/>
    <mergeCell ref="AN31:AS31"/>
    <mergeCell ref="AT31:BI31"/>
    <mergeCell ref="BJ31:CE31"/>
    <mergeCell ref="CF31:CV31"/>
    <mergeCell ref="CW31:DM31"/>
  </mergeCells>
  <printOptions/>
  <pageMargins left="0.3937007874015748" right="0.2755905511811024" top="0.35433070866141736" bottom="0.31496062992125984" header="0.1968503937007874" footer="0.1968503937007874"/>
  <pageSetup fitToHeight="2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52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12.253906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92" t="s">
        <v>26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</row>
    <row r="3" spans="1:166" ht="22.5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2"/>
      <c r="AK3" s="50" t="s">
        <v>17</v>
      </c>
      <c r="AL3" s="51"/>
      <c r="AM3" s="51"/>
      <c r="AN3" s="51"/>
      <c r="AO3" s="51"/>
      <c r="AP3" s="52"/>
      <c r="AQ3" s="50" t="s">
        <v>90</v>
      </c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2"/>
      <c r="BC3" s="50" t="s">
        <v>49</v>
      </c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2"/>
      <c r="BU3" s="50" t="s">
        <v>24</v>
      </c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2"/>
      <c r="CH3" s="47" t="s">
        <v>18</v>
      </c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9"/>
      <c r="EK3" s="47" t="s">
        <v>25</v>
      </c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</row>
    <row r="4" spans="1:166" ht="4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5"/>
      <c r="AK4" s="53"/>
      <c r="AL4" s="54"/>
      <c r="AM4" s="54"/>
      <c r="AN4" s="54"/>
      <c r="AO4" s="54"/>
      <c r="AP4" s="55"/>
      <c r="AQ4" s="53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5"/>
      <c r="BC4" s="53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5"/>
      <c r="BU4" s="53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5"/>
      <c r="CH4" s="48" t="s">
        <v>74</v>
      </c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9"/>
      <c r="CX4" s="47" t="s">
        <v>19</v>
      </c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9"/>
      <c r="DK4" s="47" t="s">
        <v>20</v>
      </c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9"/>
      <c r="DX4" s="47" t="s">
        <v>21</v>
      </c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9"/>
      <c r="EK4" s="53" t="s">
        <v>91</v>
      </c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5"/>
      <c r="EX4" s="53" t="s">
        <v>29</v>
      </c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</row>
    <row r="5" spans="1:166" ht="12" thickBot="1">
      <c r="A5" s="96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  <c r="AK5" s="44">
        <v>2</v>
      </c>
      <c r="AL5" s="45"/>
      <c r="AM5" s="45"/>
      <c r="AN5" s="45"/>
      <c r="AO5" s="45"/>
      <c r="AP5" s="46"/>
      <c r="AQ5" s="44">
        <v>3</v>
      </c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6"/>
      <c r="BC5" s="44">
        <v>4</v>
      </c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6"/>
      <c r="BU5" s="44">
        <v>5</v>
      </c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6"/>
      <c r="CH5" s="44">
        <v>6</v>
      </c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6"/>
      <c r="CX5" s="44">
        <v>7</v>
      </c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6"/>
      <c r="DK5" s="44">
        <v>8</v>
      </c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6"/>
      <c r="DX5" s="44">
        <v>9</v>
      </c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6"/>
      <c r="EK5" s="44">
        <v>10</v>
      </c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4">
        <v>11</v>
      </c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</row>
    <row r="6" spans="1:166" ht="15" customHeight="1">
      <c r="A6" s="120" t="s">
        <v>23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1" t="s">
        <v>32</v>
      </c>
      <c r="AL6" s="122"/>
      <c r="AM6" s="122"/>
      <c r="AN6" s="122"/>
      <c r="AO6" s="122"/>
      <c r="AP6" s="122"/>
      <c r="AQ6" s="123" t="s">
        <v>39</v>
      </c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4">
        <f>BC9+BC11+BC13+BC15+BC17+BC19+BC21+BC23+BC25+BC27+BC29+BC31+BC33+BC35+BC37+BC39+BC41+BC43+BC45+BC47+BC49+BC51</f>
        <v>4578290064.860001</v>
      </c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9">
        <f>BU9+BU15+BU17+BU19++BU21+BU23+BU25+BU27+BU29+BU31+BU33+BU35+BU37+BU39+BU41+BU43+BU45+BU47+BU49+BU51</f>
        <v>4345708834</v>
      </c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1"/>
      <c r="CH6" s="124">
        <f>CH9+CH15+CH17+CH19+CH27+CH29+CH31+CH33+CH35+CH37+CH39+CH41+CH43+CH45+CH47+CH49</f>
        <v>4208250887.02</v>
      </c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8">
        <v>0</v>
      </c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>
        <v>0</v>
      </c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4">
        <f>DX9+DX15+DX17+DX19+DX27+DX29+DX31+DX33+DX35+DX37+DX39+DX41+DX43+DX45+DX47+DX49</f>
        <v>4208250887.02</v>
      </c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4">
        <f>EK11+EK13+EK15+EK17+EK21+EK23+EK25+EK27+EK29+EK31+EK33+EK37+EK47+EK51</f>
        <v>370039177.84</v>
      </c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6">
        <f>EX15+EX17+EX21+EX23+EX25+EX27+EX29+EX31+EX33+EX37+EX47+EX51</f>
        <v>137457946.97999996</v>
      </c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7"/>
    </row>
    <row r="7" spans="1:166" ht="15.75" customHeight="1">
      <c r="A7" s="93" t="s">
        <v>16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112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8"/>
    </row>
    <row r="8" spans="1:166" ht="135" customHeight="1">
      <c r="A8" s="116" t="s">
        <v>242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7"/>
      <c r="AK8" s="114" t="s">
        <v>32</v>
      </c>
      <c r="AL8" s="115"/>
      <c r="AM8" s="115"/>
      <c r="AN8" s="115"/>
      <c r="AO8" s="115"/>
      <c r="AP8" s="115"/>
      <c r="AQ8" s="115" t="s">
        <v>240</v>
      </c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07">
        <f>BC9</f>
        <v>84276400</v>
      </c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6">
        <f>BU9</f>
        <v>84276400</v>
      </c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>
        <f>CH9</f>
        <v>84276400</v>
      </c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>
        <v>0</v>
      </c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>
        <v>0</v>
      </c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>
        <f>CH8</f>
        <v>84276400</v>
      </c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7">
        <v>0</v>
      </c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9"/>
      <c r="EX8" s="110">
        <v>0</v>
      </c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1"/>
    </row>
    <row r="9" spans="1:166" ht="33" customHeight="1">
      <c r="A9" s="32" t="s">
        <v>121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3"/>
      <c r="AK9" s="112" t="s">
        <v>32</v>
      </c>
      <c r="AL9" s="36"/>
      <c r="AM9" s="36"/>
      <c r="AN9" s="36"/>
      <c r="AO9" s="36"/>
      <c r="AP9" s="36"/>
      <c r="AQ9" s="36" t="s">
        <v>241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29">
        <v>84276400</v>
      </c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40">
        <v>84276400</v>
      </c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>
        <v>84276400</v>
      </c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>
        <v>0</v>
      </c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>
        <v>0</v>
      </c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>
        <f>CH9</f>
        <v>84276400</v>
      </c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>
        <f>BC9-DX9</f>
        <v>0</v>
      </c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>
        <f>BU9-DX9</f>
        <v>0</v>
      </c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105"/>
    </row>
    <row r="10" spans="1:166" ht="29.25" customHeight="1">
      <c r="A10" s="116" t="s">
        <v>126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7"/>
      <c r="AK10" s="114" t="s">
        <v>32</v>
      </c>
      <c r="AL10" s="115"/>
      <c r="AM10" s="115"/>
      <c r="AN10" s="115"/>
      <c r="AO10" s="115"/>
      <c r="AP10" s="115"/>
      <c r="AQ10" s="115" t="s">
        <v>125</v>
      </c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07">
        <f>BC11</f>
        <v>132581230.86</v>
      </c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6">
        <f>BU11</f>
        <v>0</v>
      </c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>
        <f>CH11</f>
        <v>0</v>
      </c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>
        <v>0</v>
      </c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>
        <v>0</v>
      </c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>
        <f aca="true" t="shared" si="0" ref="DX10:DX15">CH10</f>
        <v>0</v>
      </c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7">
        <v>0</v>
      </c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9"/>
      <c r="EX10" s="106">
        <f>BU10</f>
        <v>0</v>
      </c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19"/>
    </row>
    <row r="11" spans="1:166" ht="26.25" customHeight="1">
      <c r="A11" s="32" t="s">
        <v>207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3"/>
      <c r="AK11" s="112" t="s">
        <v>32</v>
      </c>
      <c r="AL11" s="36"/>
      <c r="AM11" s="36"/>
      <c r="AN11" s="36"/>
      <c r="AO11" s="36"/>
      <c r="AP11" s="36"/>
      <c r="AQ11" s="36" t="s">
        <v>227</v>
      </c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29">
        <v>132581230.86</v>
      </c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40">
        <v>0</v>
      </c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>
        <v>0</v>
      </c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>
        <v>0</v>
      </c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>
        <v>0</v>
      </c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>
        <f t="shared" si="0"/>
        <v>0</v>
      </c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>
        <f>BC11-DX11</f>
        <v>132581230.86</v>
      </c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>
        <f>BU11-DX11</f>
        <v>0</v>
      </c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105"/>
    </row>
    <row r="12" spans="1:166" ht="72" customHeight="1">
      <c r="A12" s="116" t="s">
        <v>128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7"/>
      <c r="AK12" s="114" t="s">
        <v>32</v>
      </c>
      <c r="AL12" s="115"/>
      <c r="AM12" s="115"/>
      <c r="AN12" s="115"/>
      <c r="AO12" s="115"/>
      <c r="AP12" s="115"/>
      <c r="AQ12" s="115" t="s">
        <v>127</v>
      </c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07">
        <f>BC13</f>
        <v>100000000</v>
      </c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6">
        <f>BU13</f>
        <v>0</v>
      </c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>
        <f>CH13</f>
        <v>0</v>
      </c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>
        <v>0</v>
      </c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>
        <v>0</v>
      </c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>
        <f t="shared" si="0"/>
        <v>0</v>
      </c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7">
        <v>0</v>
      </c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9"/>
      <c r="EX12" s="106">
        <f>BU12</f>
        <v>0</v>
      </c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19"/>
    </row>
    <row r="13" spans="1:166" ht="21" customHeight="1">
      <c r="A13" s="32" t="s">
        <v>208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112" t="s">
        <v>32</v>
      </c>
      <c r="AL13" s="36"/>
      <c r="AM13" s="36"/>
      <c r="AN13" s="36"/>
      <c r="AO13" s="36"/>
      <c r="AP13" s="36"/>
      <c r="AQ13" s="36" t="s">
        <v>228</v>
      </c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29">
        <v>100000000</v>
      </c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40">
        <v>0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>
        <v>0</v>
      </c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>
        <v>0</v>
      </c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>
        <v>0</v>
      </c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>
        <f t="shared" si="0"/>
        <v>0</v>
      </c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29">
        <f>BC13-DX13</f>
        <v>100000000</v>
      </c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40">
        <f>BU13-DX13</f>
        <v>0</v>
      </c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105"/>
    </row>
    <row r="14" spans="1:166" ht="87.75" customHeight="1">
      <c r="A14" s="116" t="s">
        <v>180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7"/>
      <c r="AK14" s="114" t="s">
        <v>32</v>
      </c>
      <c r="AL14" s="115"/>
      <c r="AM14" s="115"/>
      <c r="AN14" s="115"/>
      <c r="AO14" s="115"/>
      <c r="AP14" s="115"/>
      <c r="AQ14" s="115" t="s">
        <v>178</v>
      </c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07">
        <f>BC15</f>
        <v>8800000</v>
      </c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6">
        <f>BU15</f>
        <v>8800000</v>
      </c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>
        <f>CH15</f>
        <v>7832000</v>
      </c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>
        <v>0</v>
      </c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>
        <v>0</v>
      </c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>
        <f t="shared" si="0"/>
        <v>7832000</v>
      </c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7">
        <v>0</v>
      </c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9"/>
      <c r="EX14" s="110">
        <v>0</v>
      </c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1"/>
    </row>
    <row r="15" spans="1:166" ht="31.5" customHeight="1">
      <c r="A15" s="32" t="s">
        <v>181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  <c r="AK15" s="112" t="s">
        <v>32</v>
      </c>
      <c r="AL15" s="36"/>
      <c r="AM15" s="36"/>
      <c r="AN15" s="36"/>
      <c r="AO15" s="36"/>
      <c r="AP15" s="36"/>
      <c r="AQ15" s="36" t="s">
        <v>179</v>
      </c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29">
        <v>8800000</v>
      </c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40">
        <v>8800000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>
        <v>7832000</v>
      </c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>
        <v>0</v>
      </c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>
        <v>0</v>
      </c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>
        <f t="shared" si="0"/>
        <v>7832000</v>
      </c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29">
        <f>BC15-DX15</f>
        <v>968000</v>
      </c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40">
        <f>BU15-DX15</f>
        <v>968000</v>
      </c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105"/>
    </row>
    <row r="16" spans="1:166" ht="48" customHeight="1">
      <c r="A16" s="116" t="s">
        <v>131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  <c r="AK16" s="114" t="s">
        <v>32</v>
      </c>
      <c r="AL16" s="115"/>
      <c r="AM16" s="115"/>
      <c r="AN16" s="115"/>
      <c r="AO16" s="115"/>
      <c r="AP16" s="115"/>
      <c r="AQ16" s="115" t="s">
        <v>130</v>
      </c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07">
        <f>BC17</f>
        <v>1765000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6">
        <f>BU17</f>
        <v>1765000</v>
      </c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>
        <f>CH17</f>
        <v>1530328.8</v>
      </c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>
        <v>0</v>
      </c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>
        <v>0</v>
      </c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>
        <f aca="true" t="shared" si="1" ref="DX16:DX27">CH16</f>
        <v>1530328.8</v>
      </c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7">
        <v>0</v>
      </c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10">
        <v>0</v>
      </c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1"/>
    </row>
    <row r="17" spans="1:166" ht="31.5" customHeight="1">
      <c r="A17" s="32" t="s">
        <v>182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  <c r="AK17" s="112" t="s">
        <v>32</v>
      </c>
      <c r="AL17" s="36"/>
      <c r="AM17" s="36"/>
      <c r="AN17" s="36"/>
      <c r="AO17" s="36"/>
      <c r="AP17" s="36"/>
      <c r="AQ17" s="36" t="s">
        <v>129</v>
      </c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29">
        <v>1765000</v>
      </c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40">
        <v>1765000</v>
      </c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>
        <v>1530328.8</v>
      </c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>
        <v>0</v>
      </c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>
        <v>0</v>
      </c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>
        <f t="shared" si="1"/>
        <v>1530328.8</v>
      </c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>
        <f>BC17-DX17</f>
        <v>234671.19999999995</v>
      </c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>
        <f>BU17-DX17</f>
        <v>234671.19999999995</v>
      </c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105"/>
    </row>
    <row r="18" spans="1:166" ht="57" customHeight="1">
      <c r="A18" s="116" t="s">
        <v>155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  <c r="AK18" s="114" t="s">
        <v>32</v>
      </c>
      <c r="AL18" s="115"/>
      <c r="AM18" s="115"/>
      <c r="AN18" s="115"/>
      <c r="AO18" s="115"/>
      <c r="AP18" s="115"/>
      <c r="AQ18" s="115" t="s">
        <v>133</v>
      </c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07">
        <f>BC19</f>
        <v>40000</v>
      </c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6">
        <f>BU19</f>
        <v>40000</v>
      </c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>
        <f>CH19</f>
        <v>40000</v>
      </c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>
        <v>0</v>
      </c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>
        <v>0</v>
      </c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>
        <f t="shared" si="1"/>
        <v>40000</v>
      </c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7">
        <v>0</v>
      </c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9"/>
      <c r="EX18" s="110">
        <v>0</v>
      </c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1"/>
    </row>
    <row r="19" spans="1:166" ht="39" customHeight="1">
      <c r="A19" s="32" t="s">
        <v>182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3"/>
      <c r="AK19" s="112" t="s">
        <v>32</v>
      </c>
      <c r="AL19" s="36"/>
      <c r="AM19" s="36"/>
      <c r="AN19" s="36"/>
      <c r="AO19" s="36"/>
      <c r="AP19" s="36"/>
      <c r="AQ19" s="36" t="s">
        <v>132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29">
        <v>40000</v>
      </c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40">
        <v>40000</v>
      </c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>
        <v>40000</v>
      </c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>
        <v>0</v>
      </c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>
        <v>0</v>
      </c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>
        <f t="shared" si="1"/>
        <v>40000</v>
      </c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>
        <f>BC19-DX19</f>
        <v>0</v>
      </c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>
        <f>BU19-DX19</f>
        <v>0</v>
      </c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105"/>
    </row>
    <row r="20" spans="1:166" ht="48" customHeight="1">
      <c r="A20" s="116" t="s">
        <v>185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7"/>
      <c r="AK20" s="114" t="s">
        <v>32</v>
      </c>
      <c r="AL20" s="115"/>
      <c r="AM20" s="115"/>
      <c r="AN20" s="115"/>
      <c r="AO20" s="115"/>
      <c r="AP20" s="115"/>
      <c r="AQ20" s="115" t="s">
        <v>183</v>
      </c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07">
        <f>BC21</f>
        <v>44044810.33</v>
      </c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7">
        <f>BU21</f>
        <v>44044810.33</v>
      </c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6">
        <f>CH21</f>
        <v>0</v>
      </c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>
        <v>0</v>
      </c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>
        <v>0</v>
      </c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>
        <f t="shared" si="1"/>
        <v>0</v>
      </c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7">
        <v>0</v>
      </c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9"/>
      <c r="EX20" s="107">
        <v>0</v>
      </c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9"/>
    </row>
    <row r="21" spans="1:166" ht="63.75" customHeight="1">
      <c r="A21" s="32" t="s">
        <v>209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  <c r="AK21" s="112" t="s">
        <v>32</v>
      </c>
      <c r="AL21" s="36"/>
      <c r="AM21" s="36"/>
      <c r="AN21" s="36"/>
      <c r="AO21" s="36"/>
      <c r="AP21" s="36"/>
      <c r="AQ21" s="36" t="s">
        <v>184</v>
      </c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29">
        <v>44044810.33</v>
      </c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29">
        <v>44044810.33</v>
      </c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40">
        <v>0</v>
      </c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>
        <v>0</v>
      </c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>
        <v>0</v>
      </c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>
        <f t="shared" si="1"/>
        <v>0</v>
      </c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>
        <f>BC21-DX21</f>
        <v>44044810.33</v>
      </c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>
        <f>BU21-DX21</f>
        <v>44044810.33</v>
      </c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105"/>
    </row>
    <row r="22" spans="1:166" ht="63.75" customHeight="1">
      <c r="A22" s="116" t="s">
        <v>185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7"/>
      <c r="AK22" s="114" t="s">
        <v>32</v>
      </c>
      <c r="AL22" s="115"/>
      <c r="AM22" s="115"/>
      <c r="AN22" s="115"/>
      <c r="AO22" s="115"/>
      <c r="AP22" s="115"/>
      <c r="AQ22" s="115" t="s">
        <v>183</v>
      </c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07">
        <f>BC23</f>
        <v>5865189.67</v>
      </c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7">
        <f>BU23</f>
        <v>5865189.67</v>
      </c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6">
        <f>CH23</f>
        <v>0</v>
      </c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>
        <v>0</v>
      </c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>
        <v>0</v>
      </c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>
        <f>CH22</f>
        <v>0</v>
      </c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7">
        <v>0</v>
      </c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9"/>
      <c r="EX22" s="107">
        <v>0</v>
      </c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9"/>
    </row>
    <row r="23" spans="1:166" ht="53.25" customHeight="1">
      <c r="A23" s="32" t="s">
        <v>259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  <c r="AK23" s="112" t="s">
        <v>32</v>
      </c>
      <c r="AL23" s="36"/>
      <c r="AM23" s="36"/>
      <c r="AN23" s="36"/>
      <c r="AO23" s="36"/>
      <c r="AP23" s="36"/>
      <c r="AQ23" s="36" t="s">
        <v>258</v>
      </c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29">
        <v>5865189.67</v>
      </c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29">
        <v>5865189.67</v>
      </c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40">
        <v>0</v>
      </c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>
        <v>0</v>
      </c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>
        <v>0</v>
      </c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>
        <f>CH23</f>
        <v>0</v>
      </c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>
        <f>BC23-DX23</f>
        <v>5865189.67</v>
      </c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>
        <f>BU23-DX23</f>
        <v>5865189.67</v>
      </c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105"/>
    </row>
    <row r="24" spans="1:166" ht="49.5" customHeight="1">
      <c r="A24" s="116" t="s">
        <v>156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7"/>
      <c r="AK24" s="114" t="s">
        <v>32</v>
      </c>
      <c r="AL24" s="115"/>
      <c r="AM24" s="115"/>
      <c r="AN24" s="115"/>
      <c r="AO24" s="115"/>
      <c r="AP24" s="115"/>
      <c r="AQ24" s="115" t="s">
        <v>157</v>
      </c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07">
        <f>BC25</f>
        <v>50000</v>
      </c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7">
        <f>BU25</f>
        <v>50000</v>
      </c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6">
        <f>CH25</f>
        <v>0</v>
      </c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>
        <v>0</v>
      </c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>
        <v>0</v>
      </c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>
        <f t="shared" si="1"/>
        <v>0</v>
      </c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7">
        <v>0</v>
      </c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9"/>
      <c r="EX24" s="107">
        <v>0</v>
      </c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9"/>
    </row>
    <row r="25" spans="1:166" ht="51" customHeight="1">
      <c r="A25" s="32" t="s">
        <v>187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  <c r="AK25" s="112" t="s">
        <v>32</v>
      </c>
      <c r="AL25" s="36"/>
      <c r="AM25" s="36"/>
      <c r="AN25" s="36"/>
      <c r="AO25" s="36"/>
      <c r="AP25" s="36"/>
      <c r="AQ25" s="36" t="s">
        <v>186</v>
      </c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29">
        <v>50000</v>
      </c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29">
        <v>50000</v>
      </c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40">
        <v>0</v>
      </c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>
        <v>0</v>
      </c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>
        <v>0</v>
      </c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>
        <f t="shared" si="1"/>
        <v>0</v>
      </c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>
        <f>BC25-DX25</f>
        <v>50000</v>
      </c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>
        <f>BU25-DX25</f>
        <v>50000</v>
      </c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105"/>
    </row>
    <row r="26" spans="1:166" ht="33" customHeight="1">
      <c r="A26" s="116" t="s">
        <v>190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7"/>
      <c r="AK26" s="114" t="s">
        <v>32</v>
      </c>
      <c r="AL26" s="115"/>
      <c r="AM26" s="115"/>
      <c r="AN26" s="115"/>
      <c r="AO26" s="115"/>
      <c r="AP26" s="115"/>
      <c r="AQ26" s="115" t="s">
        <v>188</v>
      </c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07">
        <f>BC27</f>
        <v>136500</v>
      </c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7">
        <f>BU27</f>
        <v>136500</v>
      </c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6">
        <f>CH27</f>
        <v>43500</v>
      </c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>
        <v>0</v>
      </c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>
        <v>0</v>
      </c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>
        <f t="shared" si="1"/>
        <v>43500</v>
      </c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7">
        <v>0</v>
      </c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9"/>
      <c r="EX26" s="107">
        <v>0</v>
      </c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9"/>
    </row>
    <row r="27" spans="1:166" ht="31.5" customHeight="1">
      <c r="A27" s="32" t="s">
        <v>182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3"/>
      <c r="AK27" s="112" t="s">
        <v>32</v>
      </c>
      <c r="AL27" s="36"/>
      <c r="AM27" s="36"/>
      <c r="AN27" s="36"/>
      <c r="AO27" s="36"/>
      <c r="AP27" s="36"/>
      <c r="AQ27" s="36" t="s">
        <v>189</v>
      </c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29">
        <v>136500</v>
      </c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29">
        <v>136500</v>
      </c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40">
        <v>43500</v>
      </c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>
        <v>0</v>
      </c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>
        <v>0</v>
      </c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>
        <f t="shared" si="1"/>
        <v>43500</v>
      </c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>
        <f>BC27-DX27</f>
        <v>93000</v>
      </c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>
        <f>BU27-DX27</f>
        <v>93000</v>
      </c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105"/>
    </row>
    <row r="28" spans="1:166" ht="31.5" customHeight="1">
      <c r="A28" s="116" t="s">
        <v>190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7"/>
      <c r="AK28" s="114" t="s">
        <v>32</v>
      </c>
      <c r="AL28" s="115"/>
      <c r="AM28" s="115"/>
      <c r="AN28" s="115"/>
      <c r="AO28" s="115"/>
      <c r="AP28" s="115"/>
      <c r="AQ28" s="115" t="s">
        <v>191</v>
      </c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07">
        <f>BC29</f>
        <v>298900</v>
      </c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7">
        <f>BU29</f>
        <v>298900</v>
      </c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6">
        <f>CH29</f>
        <v>203100</v>
      </c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>
        <v>0</v>
      </c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>
        <v>0</v>
      </c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>
        <f>CH28</f>
        <v>203100</v>
      </c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7">
        <v>0</v>
      </c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9"/>
      <c r="EX28" s="107">
        <v>0</v>
      </c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9"/>
    </row>
    <row r="29" spans="1:166" ht="31.5" customHeight="1">
      <c r="A29" s="32" t="s">
        <v>182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3"/>
      <c r="AK29" s="112" t="s">
        <v>32</v>
      </c>
      <c r="AL29" s="36"/>
      <c r="AM29" s="36"/>
      <c r="AN29" s="36"/>
      <c r="AO29" s="36"/>
      <c r="AP29" s="36"/>
      <c r="AQ29" s="36" t="s">
        <v>210</v>
      </c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29">
        <v>298900</v>
      </c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29">
        <v>298900</v>
      </c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40">
        <v>203100</v>
      </c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>
        <v>0</v>
      </c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>
        <v>0</v>
      </c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>
        <f>CH29</f>
        <v>203100</v>
      </c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>
        <f>BC29-DX29</f>
        <v>95800</v>
      </c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>
        <f>BU29-DX29</f>
        <v>95800</v>
      </c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105"/>
    </row>
    <row r="30" spans="1:166" ht="31.5" customHeight="1">
      <c r="A30" s="116" t="s">
        <v>190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114" t="s">
        <v>32</v>
      </c>
      <c r="AL30" s="115"/>
      <c r="AM30" s="115"/>
      <c r="AN30" s="115"/>
      <c r="AO30" s="115"/>
      <c r="AP30" s="115"/>
      <c r="AQ30" s="115" t="s">
        <v>191</v>
      </c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07">
        <f>BC31</f>
        <v>400000</v>
      </c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7">
        <f>BU31</f>
        <v>400000</v>
      </c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6">
        <f>CH31</f>
        <v>318870</v>
      </c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>
        <v>0</v>
      </c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>
        <v>0</v>
      </c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>
        <f>CH30</f>
        <v>318870</v>
      </c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7">
        <v>0</v>
      </c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9"/>
      <c r="EX30" s="107">
        <v>0</v>
      </c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9"/>
    </row>
    <row r="31" spans="1:166" ht="43.5" customHeight="1">
      <c r="A31" s="32" t="s">
        <v>212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  <c r="AK31" s="112" t="s">
        <v>32</v>
      </c>
      <c r="AL31" s="36"/>
      <c r="AM31" s="36"/>
      <c r="AN31" s="36"/>
      <c r="AO31" s="36"/>
      <c r="AP31" s="36"/>
      <c r="AQ31" s="36" t="s">
        <v>211</v>
      </c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29">
        <v>400000</v>
      </c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29">
        <v>400000</v>
      </c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40">
        <v>318870</v>
      </c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>
        <v>0</v>
      </c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>
        <v>0</v>
      </c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>
        <f>CH31</f>
        <v>318870</v>
      </c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>
        <f>BC31-DX31</f>
        <v>81130</v>
      </c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>
        <f>BU31-DX31</f>
        <v>81130</v>
      </c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105"/>
    </row>
    <row r="32" spans="1:166" ht="53.25" customHeight="1">
      <c r="A32" s="116" t="s">
        <v>136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7"/>
      <c r="AK32" s="114" t="s">
        <v>32</v>
      </c>
      <c r="AL32" s="115"/>
      <c r="AM32" s="115"/>
      <c r="AN32" s="115"/>
      <c r="AO32" s="115"/>
      <c r="AP32" s="115"/>
      <c r="AQ32" s="115" t="s">
        <v>135</v>
      </c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07">
        <f>BC33</f>
        <v>11622000</v>
      </c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7">
        <f>BU33</f>
        <v>11622000</v>
      </c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6">
        <f>CH33</f>
        <v>11621951.19</v>
      </c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>
        <v>0</v>
      </c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>
        <v>0</v>
      </c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>
        <f aca="true" t="shared" si="2" ref="DX32:DX37">CH32</f>
        <v>11621951.19</v>
      </c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7">
        <v>0</v>
      </c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9"/>
      <c r="EX32" s="107">
        <v>0</v>
      </c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9"/>
    </row>
    <row r="33" spans="1:166" ht="42.75" customHeight="1">
      <c r="A33" s="32" t="s">
        <v>119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3"/>
      <c r="AK33" s="112" t="s">
        <v>32</v>
      </c>
      <c r="AL33" s="36"/>
      <c r="AM33" s="36"/>
      <c r="AN33" s="36"/>
      <c r="AO33" s="36"/>
      <c r="AP33" s="36"/>
      <c r="AQ33" s="36" t="s">
        <v>134</v>
      </c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29">
        <v>11622000</v>
      </c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29">
        <v>11622000</v>
      </c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40">
        <v>11621951.19</v>
      </c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>
        <v>0</v>
      </c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>
        <v>0</v>
      </c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>
        <f t="shared" si="2"/>
        <v>11621951.19</v>
      </c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>
        <f>BC33-DX33</f>
        <v>48.81000000052154</v>
      </c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>
        <f>BU33-DX33</f>
        <v>48.81000000052154</v>
      </c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105"/>
    </row>
    <row r="34" spans="1:166" ht="75.75" customHeight="1">
      <c r="A34" s="116" t="s">
        <v>158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7"/>
      <c r="AK34" s="114" t="s">
        <v>32</v>
      </c>
      <c r="AL34" s="115"/>
      <c r="AM34" s="115"/>
      <c r="AN34" s="115"/>
      <c r="AO34" s="115"/>
      <c r="AP34" s="115"/>
      <c r="AQ34" s="115" t="s">
        <v>138</v>
      </c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07">
        <f>BC35</f>
        <v>1004146300</v>
      </c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7">
        <f>BU35</f>
        <v>1004146300</v>
      </c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7">
        <f>CH35</f>
        <v>1004146300</v>
      </c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6">
        <v>0</v>
      </c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>
        <v>0</v>
      </c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7">
        <f t="shared" si="2"/>
        <v>1004146300</v>
      </c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7">
        <v>0</v>
      </c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9"/>
      <c r="EX34" s="107">
        <v>0</v>
      </c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9"/>
    </row>
    <row r="35" spans="1:166" ht="42.75" customHeight="1">
      <c r="A35" s="32" t="s">
        <v>120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3"/>
      <c r="AK35" s="112" t="s">
        <v>32</v>
      </c>
      <c r="AL35" s="36"/>
      <c r="AM35" s="36"/>
      <c r="AN35" s="36"/>
      <c r="AO35" s="36"/>
      <c r="AP35" s="36"/>
      <c r="AQ35" s="36" t="s">
        <v>137</v>
      </c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29">
        <v>1004146300</v>
      </c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29">
        <v>1004146300</v>
      </c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29">
        <v>1004146300</v>
      </c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40">
        <v>0</v>
      </c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>
        <v>0</v>
      </c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29">
        <f t="shared" si="2"/>
        <v>1004146300</v>
      </c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29">
        <f>BC35-DX35</f>
        <v>0</v>
      </c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29">
        <f>BU35-DX35</f>
        <v>0</v>
      </c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8"/>
    </row>
    <row r="36" spans="1:166" ht="74.25" customHeight="1">
      <c r="A36" s="116" t="s">
        <v>141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7"/>
      <c r="AK36" s="114" t="s">
        <v>32</v>
      </c>
      <c r="AL36" s="115"/>
      <c r="AM36" s="115"/>
      <c r="AN36" s="115"/>
      <c r="AO36" s="115"/>
      <c r="AP36" s="115"/>
      <c r="AQ36" s="115" t="s">
        <v>140</v>
      </c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06">
        <f>BC37</f>
        <v>227436200</v>
      </c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7">
        <f>BU37</f>
        <v>227436200</v>
      </c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6">
        <f>CH37</f>
        <v>164937420.61</v>
      </c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>
        <v>0</v>
      </c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>
        <v>0</v>
      </c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  <c r="DX36" s="106">
        <f t="shared" si="2"/>
        <v>164937420.61</v>
      </c>
      <c r="DY36" s="106"/>
      <c r="DZ36" s="106"/>
      <c r="EA36" s="106"/>
      <c r="EB36" s="106"/>
      <c r="EC36" s="106"/>
      <c r="ED36" s="106"/>
      <c r="EE36" s="106"/>
      <c r="EF36" s="106"/>
      <c r="EG36" s="106"/>
      <c r="EH36" s="106"/>
      <c r="EI36" s="106"/>
      <c r="EJ36" s="106"/>
      <c r="EK36" s="107">
        <v>0</v>
      </c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9"/>
      <c r="EX36" s="107">
        <v>0</v>
      </c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9"/>
    </row>
    <row r="37" spans="1:166" ht="28.5" customHeight="1">
      <c r="A37" s="32" t="s">
        <v>121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3"/>
      <c r="AK37" s="112" t="s">
        <v>32</v>
      </c>
      <c r="AL37" s="36"/>
      <c r="AM37" s="36"/>
      <c r="AN37" s="36"/>
      <c r="AO37" s="36"/>
      <c r="AP37" s="36"/>
      <c r="AQ37" s="36" t="s">
        <v>139</v>
      </c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40">
        <v>227436200</v>
      </c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29">
        <v>227436200</v>
      </c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40">
        <v>164937420.61</v>
      </c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>
        <v>0</v>
      </c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>
        <v>0</v>
      </c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>
        <f t="shared" si="2"/>
        <v>164937420.61</v>
      </c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>
        <f>BC37-DX37</f>
        <v>62498779.389999986</v>
      </c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>
        <f>BU37-DX37</f>
        <v>62498779.389999986</v>
      </c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105"/>
    </row>
    <row r="38" spans="1:166" ht="109.5" customHeight="1">
      <c r="A38" s="116" t="s">
        <v>198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7"/>
      <c r="AK38" s="114" t="s">
        <v>32</v>
      </c>
      <c r="AL38" s="115"/>
      <c r="AM38" s="115"/>
      <c r="AN38" s="115"/>
      <c r="AO38" s="115"/>
      <c r="AP38" s="115"/>
      <c r="AQ38" s="115" t="s">
        <v>196</v>
      </c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06">
        <f>BC39</f>
        <v>400000000</v>
      </c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7">
        <f>BU39</f>
        <v>400000000</v>
      </c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6">
        <f>CH39</f>
        <v>400000000</v>
      </c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>
        <v>0</v>
      </c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>
        <v>0</v>
      </c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>
        <f aca="true" t="shared" si="3" ref="DX38:DX43">CH38</f>
        <v>400000000</v>
      </c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7">
        <v>0</v>
      </c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9"/>
      <c r="EX38" s="107">
        <v>0</v>
      </c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9"/>
    </row>
    <row r="39" spans="1:166" ht="33.75" customHeight="1">
      <c r="A39" s="32" t="s">
        <v>121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/>
      <c r="AK39" s="112" t="s">
        <v>32</v>
      </c>
      <c r="AL39" s="36"/>
      <c r="AM39" s="36"/>
      <c r="AN39" s="36"/>
      <c r="AO39" s="36"/>
      <c r="AP39" s="36"/>
      <c r="AQ39" s="36" t="s">
        <v>197</v>
      </c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40">
        <v>400000000</v>
      </c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29">
        <v>400000000</v>
      </c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40">
        <v>400000000</v>
      </c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>
        <v>0</v>
      </c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>
        <v>0</v>
      </c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>
        <f t="shared" si="3"/>
        <v>400000000</v>
      </c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>
        <f>BC39-DX39</f>
        <v>0</v>
      </c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>
        <f>BU39-DX39</f>
        <v>0</v>
      </c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105"/>
    </row>
    <row r="40" spans="1:166" ht="52.5" customHeight="1">
      <c r="A40" s="116" t="s">
        <v>142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7"/>
      <c r="AK40" s="114" t="s">
        <v>32</v>
      </c>
      <c r="AL40" s="115"/>
      <c r="AM40" s="115"/>
      <c r="AN40" s="115"/>
      <c r="AO40" s="115"/>
      <c r="AP40" s="115"/>
      <c r="AQ40" s="115" t="s">
        <v>152</v>
      </c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07">
        <f>BC41</f>
        <v>5000000</v>
      </c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7">
        <f>BU41</f>
        <v>5000000</v>
      </c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6">
        <f>CH41</f>
        <v>5000000</v>
      </c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>
        <v>0</v>
      </c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>
        <v>0</v>
      </c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  <c r="DX40" s="106">
        <f t="shared" si="3"/>
        <v>5000000</v>
      </c>
      <c r="DY40" s="106"/>
      <c r="DZ40" s="106"/>
      <c r="EA40" s="106"/>
      <c r="EB40" s="106"/>
      <c r="EC40" s="106"/>
      <c r="ED40" s="106"/>
      <c r="EE40" s="106"/>
      <c r="EF40" s="106"/>
      <c r="EG40" s="106"/>
      <c r="EH40" s="106"/>
      <c r="EI40" s="106"/>
      <c r="EJ40" s="106"/>
      <c r="EK40" s="107">
        <v>0</v>
      </c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9"/>
      <c r="EX40" s="107">
        <v>0</v>
      </c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9"/>
    </row>
    <row r="41" spans="1:166" ht="27" customHeight="1">
      <c r="A41" s="32" t="s">
        <v>121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/>
      <c r="AK41" s="112" t="s">
        <v>32</v>
      </c>
      <c r="AL41" s="36"/>
      <c r="AM41" s="36"/>
      <c r="AN41" s="36"/>
      <c r="AO41" s="36"/>
      <c r="AP41" s="36"/>
      <c r="AQ41" s="36" t="s">
        <v>151</v>
      </c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29">
        <v>5000000</v>
      </c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29">
        <v>5000000</v>
      </c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40">
        <v>5000000</v>
      </c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>
        <v>0</v>
      </c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>
        <v>0</v>
      </c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>
        <f t="shared" si="3"/>
        <v>5000000</v>
      </c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>
        <f>BC41-DX41</f>
        <v>0</v>
      </c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>
        <f>BU41-DX41</f>
        <v>0</v>
      </c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105"/>
    </row>
    <row r="42" spans="1:166" ht="64.5" customHeight="1">
      <c r="A42" s="116" t="s">
        <v>159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114" t="s">
        <v>32</v>
      </c>
      <c r="AL42" s="115"/>
      <c r="AM42" s="115"/>
      <c r="AN42" s="115"/>
      <c r="AO42" s="115"/>
      <c r="AP42" s="115"/>
      <c r="AQ42" s="115" t="s">
        <v>144</v>
      </c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07">
        <f>BC43</f>
        <v>1824376100</v>
      </c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7">
        <f>BU43</f>
        <v>1824376100</v>
      </c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6">
        <f>CH43</f>
        <v>1824376100</v>
      </c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>
        <v>0</v>
      </c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>
        <v>0</v>
      </c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>
        <f t="shared" si="3"/>
        <v>1824376100</v>
      </c>
      <c r="DY42" s="106"/>
      <c r="DZ42" s="106"/>
      <c r="EA42" s="106"/>
      <c r="EB42" s="106"/>
      <c r="EC42" s="106"/>
      <c r="ED42" s="106"/>
      <c r="EE42" s="106"/>
      <c r="EF42" s="106"/>
      <c r="EG42" s="106"/>
      <c r="EH42" s="106"/>
      <c r="EI42" s="106"/>
      <c r="EJ42" s="106"/>
      <c r="EK42" s="107">
        <v>0</v>
      </c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9"/>
      <c r="EX42" s="107">
        <v>0</v>
      </c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9"/>
    </row>
    <row r="43" spans="1:166" ht="27" customHeight="1">
      <c r="A43" s="32" t="s">
        <v>118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3"/>
      <c r="AK43" s="112" t="s">
        <v>32</v>
      </c>
      <c r="AL43" s="36"/>
      <c r="AM43" s="36"/>
      <c r="AN43" s="36"/>
      <c r="AO43" s="36"/>
      <c r="AP43" s="36"/>
      <c r="AQ43" s="36" t="s">
        <v>143</v>
      </c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29">
        <v>1824376100</v>
      </c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29">
        <v>1824376100</v>
      </c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40">
        <v>1824376100</v>
      </c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>
        <v>0</v>
      </c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>
        <v>0</v>
      </c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>
        <f t="shared" si="3"/>
        <v>1824376100</v>
      </c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>
        <f>BC43-DX43</f>
        <v>0</v>
      </c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>
        <f>BU43-DX43</f>
        <v>0</v>
      </c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105"/>
    </row>
    <row r="44" spans="1:166" ht="73.5" customHeight="1">
      <c r="A44" s="116" t="s">
        <v>262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7"/>
      <c r="AK44" s="114" t="s">
        <v>32</v>
      </c>
      <c r="AL44" s="115"/>
      <c r="AM44" s="115"/>
      <c r="AN44" s="115"/>
      <c r="AO44" s="115"/>
      <c r="AP44" s="115"/>
      <c r="AQ44" s="115" t="s">
        <v>260</v>
      </c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07">
        <f>BC45</f>
        <v>54092000</v>
      </c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7">
        <f>BU45</f>
        <v>54092000</v>
      </c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6">
        <f>CH45</f>
        <v>54092000</v>
      </c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>
        <v>0</v>
      </c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>
        <v>0</v>
      </c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  <c r="DX44" s="106">
        <f>CH44</f>
        <v>54092000</v>
      </c>
      <c r="DY44" s="106"/>
      <c r="DZ44" s="106"/>
      <c r="EA44" s="106"/>
      <c r="EB44" s="106"/>
      <c r="EC44" s="106"/>
      <c r="ED44" s="106"/>
      <c r="EE44" s="106"/>
      <c r="EF44" s="106"/>
      <c r="EG44" s="106"/>
      <c r="EH44" s="106"/>
      <c r="EI44" s="106"/>
      <c r="EJ44" s="106"/>
      <c r="EK44" s="107">
        <v>0</v>
      </c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9"/>
      <c r="EX44" s="107">
        <v>0</v>
      </c>
      <c r="EY44" s="108"/>
      <c r="EZ44" s="108"/>
      <c r="FA44" s="108"/>
      <c r="FB44" s="108"/>
      <c r="FC44" s="108"/>
      <c r="FD44" s="108"/>
      <c r="FE44" s="108"/>
      <c r="FF44" s="108"/>
      <c r="FG44" s="108"/>
      <c r="FH44" s="108"/>
      <c r="FI44" s="108"/>
      <c r="FJ44" s="109"/>
    </row>
    <row r="45" spans="1:166" ht="41.25" customHeight="1">
      <c r="A45" s="32" t="s">
        <v>122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3"/>
      <c r="AK45" s="112" t="s">
        <v>32</v>
      </c>
      <c r="AL45" s="36"/>
      <c r="AM45" s="36"/>
      <c r="AN45" s="36"/>
      <c r="AO45" s="36"/>
      <c r="AP45" s="36"/>
      <c r="AQ45" s="36" t="s">
        <v>261</v>
      </c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29">
        <v>54092000</v>
      </c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29">
        <v>54092000</v>
      </c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40">
        <v>54092000</v>
      </c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>
        <v>0</v>
      </c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>
        <v>0</v>
      </c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>
        <f>CH45</f>
        <v>54092000</v>
      </c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>
        <f>BC45-DX45</f>
        <v>0</v>
      </c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>
        <f>BU45-DX45</f>
        <v>0</v>
      </c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105"/>
    </row>
    <row r="46" spans="1:166" ht="84.75" customHeight="1">
      <c r="A46" s="116" t="s">
        <v>150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7"/>
      <c r="AK46" s="114" t="s">
        <v>32</v>
      </c>
      <c r="AL46" s="115"/>
      <c r="AM46" s="115"/>
      <c r="AN46" s="115"/>
      <c r="AO46" s="115"/>
      <c r="AP46" s="115"/>
      <c r="AQ46" s="115" t="s">
        <v>146</v>
      </c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07">
        <f>BC47</f>
        <v>453359434</v>
      </c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7">
        <f>BU47</f>
        <v>453359434</v>
      </c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6">
        <f>CH47</f>
        <v>449832916.42</v>
      </c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>
        <v>0</v>
      </c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>
        <v>0</v>
      </c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  <c r="DX46" s="106">
        <f aca="true" t="shared" si="4" ref="DX46:DX51">CH46</f>
        <v>449832916.42</v>
      </c>
      <c r="DY46" s="106"/>
      <c r="DZ46" s="106"/>
      <c r="EA46" s="106"/>
      <c r="EB46" s="106"/>
      <c r="EC46" s="106"/>
      <c r="ED46" s="106"/>
      <c r="EE46" s="106"/>
      <c r="EF46" s="106"/>
      <c r="EG46" s="106"/>
      <c r="EH46" s="106"/>
      <c r="EI46" s="106"/>
      <c r="EJ46" s="106"/>
      <c r="EK46" s="107">
        <v>0</v>
      </c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9"/>
      <c r="EX46" s="107">
        <v>0</v>
      </c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9"/>
    </row>
    <row r="47" spans="1:166" ht="39.75" customHeight="1">
      <c r="A47" s="32" t="s">
        <v>122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3"/>
      <c r="AK47" s="112" t="s">
        <v>32</v>
      </c>
      <c r="AL47" s="36"/>
      <c r="AM47" s="36"/>
      <c r="AN47" s="36"/>
      <c r="AO47" s="36"/>
      <c r="AP47" s="36"/>
      <c r="AQ47" s="36" t="s">
        <v>145</v>
      </c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29">
        <v>453359434</v>
      </c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29">
        <v>453359434</v>
      </c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40">
        <v>449832916.42</v>
      </c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>
        <v>0</v>
      </c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>
        <v>0</v>
      </c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>
        <f t="shared" si="4"/>
        <v>449832916.42</v>
      </c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>
        <f>BC47-DX47</f>
        <v>3526517.5799999833</v>
      </c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>
        <f>BU47-DX47</f>
        <v>3526517.5799999833</v>
      </c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105"/>
    </row>
    <row r="48" spans="1:166" ht="66" customHeight="1">
      <c r="A48" s="116" t="s">
        <v>149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7"/>
      <c r="AK48" s="114" t="s">
        <v>32</v>
      </c>
      <c r="AL48" s="115"/>
      <c r="AM48" s="115"/>
      <c r="AN48" s="115"/>
      <c r="AO48" s="115"/>
      <c r="AP48" s="115"/>
      <c r="AQ48" s="115" t="s">
        <v>148</v>
      </c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07">
        <f>BC49</f>
        <v>200000000</v>
      </c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7">
        <f>BU49</f>
        <v>200000000</v>
      </c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6">
        <f>CH49</f>
        <v>200000000</v>
      </c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>
        <v>0</v>
      </c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>
        <v>0</v>
      </c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>
        <f t="shared" si="4"/>
        <v>200000000</v>
      </c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7">
        <v>0</v>
      </c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9"/>
      <c r="EX48" s="107">
        <v>0</v>
      </c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9"/>
    </row>
    <row r="49" spans="1:166" ht="42" customHeight="1">
      <c r="A49" s="32" t="s">
        <v>122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3"/>
      <c r="AK49" s="112" t="s">
        <v>32</v>
      </c>
      <c r="AL49" s="36"/>
      <c r="AM49" s="36"/>
      <c r="AN49" s="36"/>
      <c r="AO49" s="36"/>
      <c r="AP49" s="36"/>
      <c r="AQ49" s="36" t="s">
        <v>147</v>
      </c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29">
        <v>200000000</v>
      </c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29">
        <v>200000000</v>
      </c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40">
        <v>200000000</v>
      </c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>
        <v>0</v>
      </c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>
        <v>0</v>
      </c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>
        <f t="shared" si="4"/>
        <v>200000000</v>
      </c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>
        <f>BC49-DX49</f>
        <v>0</v>
      </c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>
        <f>BU49-DX49</f>
        <v>0</v>
      </c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105"/>
    </row>
    <row r="50" spans="1:166" ht="95.25" customHeight="1">
      <c r="A50" s="116" t="s">
        <v>231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7"/>
      <c r="AK50" s="114" t="s">
        <v>32</v>
      </c>
      <c r="AL50" s="115"/>
      <c r="AM50" s="115"/>
      <c r="AN50" s="115"/>
      <c r="AO50" s="115"/>
      <c r="AP50" s="115"/>
      <c r="AQ50" s="115" t="s">
        <v>229</v>
      </c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07">
        <f>BC51</f>
        <v>20000000</v>
      </c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7">
        <f>BU51</f>
        <v>20000000</v>
      </c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6">
        <f>CH51</f>
        <v>0</v>
      </c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>
        <v>0</v>
      </c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>
        <v>0</v>
      </c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>
        <f t="shared" si="4"/>
        <v>0</v>
      </c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7">
        <v>0</v>
      </c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9"/>
      <c r="EX50" s="107">
        <v>0</v>
      </c>
      <c r="EY50" s="108"/>
      <c r="EZ50" s="108"/>
      <c r="FA50" s="108"/>
      <c r="FB50" s="108"/>
      <c r="FC50" s="108"/>
      <c r="FD50" s="108"/>
      <c r="FE50" s="108"/>
      <c r="FF50" s="108"/>
      <c r="FG50" s="108"/>
      <c r="FH50" s="108"/>
      <c r="FI50" s="108"/>
      <c r="FJ50" s="109"/>
    </row>
    <row r="51" spans="1:166" ht="39.75" customHeight="1" thickBot="1">
      <c r="A51" s="32" t="s">
        <v>122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3"/>
      <c r="AK51" s="112" t="s">
        <v>32</v>
      </c>
      <c r="AL51" s="36"/>
      <c r="AM51" s="36"/>
      <c r="AN51" s="36"/>
      <c r="AO51" s="36"/>
      <c r="AP51" s="36"/>
      <c r="AQ51" s="36" t="s">
        <v>230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29">
        <v>20000000</v>
      </c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29">
        <v>20000000</v>
      </c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40">
        <v>0</v>
      </c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>
        <v>0</v>
      </c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>
        <v>0</v>
      </c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>
        <f t="shared" si="4"/>
        <v>0</v>
      </c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>
        <f>BC51-DX51</f>
        <v>20000000</v>
      </c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>
        <f>BU51-DX51</f>
        <v>20000000</v>
      </c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105"/>
    </row>
    <row r="52" spans="1:166" ht="30.75" customHeight="1" thickBot="1">
      <c r="A52" s="140" t="s">
        <v>57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1"/>
      <c r="AK52" s="132" t="s">
        <v>33</v>
      </c>
      <c r="AL52" s="133"/>
      <c r="AM52" s="133"/>
      <c r="AN52" s="133"/>
      <c r="AO52" s="133"/>
      <c r="AP52" s="133"/>
      <c r="AQ52" s="133" t="s">
        <v>39</v>
      </c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5" t="s">
        <v>39</v>
      </c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6" t="s">
        <v>39</v>
      </c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7">
        <f>'стр.1'!CF19-'стр.2'!CH6</f>
        <v>187865582.49000025</v>
      </c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4">
        <v>0</v>
      </c>
      <c r="CY52" s="134"/>
      <c r="CZ52" s="134"/>
      <c r="DA52" s="134"/>
      <c r="DB52" s="134"/>
      <c r="DC52" s="134"/>
      <c r="DD52" s="134"/>
      <c r="DE52" s="134"/>
      <c r="DF52" s="134"/>
      <c r="DG52" s="134"/>
      <c r="DH52" s="134"/>
      <c r="DI52" s="134"/>
      <c r="DJ52" s="134"/>
      <c r="DK52" s="134">
        <v>0</v>
      </c>
      <c r="DL52" s="134"/>
      <c r="DM52" s="134"/>
      <c r="DN52" s="134"/>
      <c r="DO52" s="134"/>
      <c r="DP52" s="134"/>
      <c r="DQ52" s="134"/>
      <c r="DR52" s="134"/>
      <c r="DS52" s="134"/>
      <c r="DT52" s="134"/>
      <c r="DU52" s="134"/>
      <c r="DV52" s="134"/>
      <c r="DW52" s="134"/>
      <c r="DX52" s="137">
        <f>'стр.1'!EE19-'стр.2'!DX6</f>
        <v>187865582.49000025</v>
      </c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5" t="s">
        <v>39</v>
      </c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6" t="s">
        <v>39</v>
      </c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9"/>
    </row>
    <row r="53" ht="3" customHeight="1"/>
  </sheetData>
  <sheetProtection/>
  <mergeCells count="542">
    <mergeCell ref="EX45:FJ45"/>
    <mergeCell ref="CH23:CW23"/>
    <mergeCell ref="CX23:DJ23"/>
    <mergeCell ref="DK23:DW23"/>
    <mergeCell ref="DX23:EJ23"/>
    <mergeCell ref="EK23:EW23"/>
    <mergeCell ref="EX23:FJ23"/>
    <mergeCell ref="DX31:EJ31"/>
    <mergeCell ref="CX29:DJ29"/>
    <mergeCell ref="EX29:FJ29"/>
    <mergeCell ref="CX22:DJ22"/>
    <mergeCell ref="DK22:DW22"/>
    <mergeCell ref="DX22:EJ22"/>
    <mergeCell ref="EK22:EW22"/>
    <mergeCell ref="EX22:FJ22"/>
    <mergeCell ref="A23:AJ23"/>
    <mergeCell ref="AK23:AP23"/>
    <mergeCell ref="AQ23:BB23"/>
    <mergeCell ref="BC23:BT23"/>
    <mergeCell ref="BU23:CG23"/>
    <mergeCell ref="A22:AJ22"/>
    <mergeCell ref="AK22:AP22"/>
    <mergeCell ref="AQ22:BB22"/>
    <mergeCell ref="BC22:BT22"/>
    <mergeCell ref="BU22:CG22"/>
    <mergeCell ref="CH22:CW22"/>
    <mergeCell ref="AQ30:BB30"/>
    <mergeCell ref="BC30:BT30"/>
    <mergeCell ref="EK30:EW30"/>
    <mergeCell ref="DK29:DW29"/>
    <mergeCell ref="DX29:EJ29"/>
    <mergeCell ref="EK29:EW29"/>
    <mergeCell ref="DX30:EJ30"/>
    <mergeCell ref="CH29:CW29"/>
    <mergeCell ref="EX30:FJ30"/>
    <mergeCell ref="DK28:DW28"/>
    <mergeCell ref="DX28:EJ28"/>
    <mergeCell ref="EK28:EW28"/>
    <mergeCell ref="EX28:FJ28"/>
    <mergeCell ref="A29:AJ29"/>
    <mergeCell ref="AK29:AP29"/>
    <mergeCell ref="AQ29:BB29"/>
    <mergeCell ref="BC29:BT29"/>
    <mergeCell ref="BU29:CG29"/>
    <mergeCell ref="DX33:EJ33"/>
    <mergeCell ref="CH37:CW37"/>
    <mergeCell ref="EX11:FJ11"/>
    <mergeCell ref="EX32:FJ32"/>
    <mergeCell ref="EK32:EW32"/>
    <mergeCell ref="DX10:EJ10"/>
    <mergeCell ref="EK10:EW10"/>
    <mergeCell ref="EX25:FJ25"/>
    <mergeCell ref="EK31:EW31"/>
    <mergeCell ref="CH28:CW28"/>
    <mergeCell ref="DK40:DW40"/>
    <mergeCell ref="CX35:DJ35"/>
    <mergeCell ref="DK35:DW35"/>
    <mergeCell ref="CH34:CW34"/>
    <mergeCell ref="EK37:EW37"/>
    <mergeCell ref="DX37:EJ37"/>
    <mergeCell ref="EK36:EW36"/>
    <mergeCell ref="DX35:EJ35"/>
    <mergeCell ref="EK34:EW34"/>
    <mergeCell ref="EK38:EW38"/>
    <mergeCell ref="DK51:DW51"/>
    <mergeCell ref="DK50:DW50"/>
    <mergeCell ref="CH42:CW42"/>
    <mergeCell ref="BU43:CG43"/>
    <mergeCell ref="CH47:CW47"/>
    <mergeCell ref="CX47:DJ47"/>
    <mergeCell ref="CX46:DJ46"/>
    <mergeCell ref="CH43:CW43"/>
    <mergeCell ref="DK43:DW43"/>
    <mergeCell ref="BU47:CG47"/>
    <mergeCell ref="AQ51:BB51"/>
    <mergeCell ref="CX10:DJ10"/>
    <mergeCell ref="CX11:DJ11"/>
    <mergeCell ref="CX12:DJ12"/>
    <mergeCell ref="CX13:DJ13"/>
    <mergeCell ref="BU10:CG10"/>
    <mergeCell ref="BU46:CG46"/>
    <mergeCell ref="CX37:DJ37"/>
    <mergeCell ref="BU50:CG50"/>
    <mergeCell ref="CH50:CW50"/>
    <mergeCell ref="EX36:FJ36"/>
    <mergeCell ref="A51:AJ51"/>
    <mergeCell ref="BU24:CG24"/>
    <mergeCell ref="EX40:FJ40"/>
    <mergeCell ref="EK41:EW41"/>
    <mergeCell ref="CX43:DJ43"/>
    <mergeCell ref="CH41:CW41"/>
    <mergeCell ref="BU37:CG37"/>
    <mergeCell ref="DK27:DW27"/>
    <mergeCell ref="DX27:EJ27"/>
    <mergeCell ref="A52:AJ52"/>
    <mergeCell ref="BU36:CG36"/>
    <mergeCell ref="A36:AJ36"/>
    <mergeCell ref="DK37:DW37"/>
    <mergeCell ref="DK52:DW52"/>
    <mergeCell ref="DX52:EJ52"/>
    <mergeCell ref="CH51:CW51"/>
    <mergeCell ref="BC43:BT43"/>
    <mergeCell ref="DK42:DW42"/>
    <mergeCell ref="BU41:CG41"/>
    <mergeCell ref="EK52:EW52"/>
    <mergeCell ref="EK51:EW51"/>
    <mergeCell ref="A2:FJ2"/>
    <mergeCell ref="DK34:DW34"/>
    <mergeCell ref="CX32:DJ32"/>
    <mergeCell ref="A34:AJ34"/>
    <mergeCell ref="DK36:DW36"/>
    <mergeCell ref="EX52:FJ52"/>
    <mergeCell ref="BC36:BT36"/>
    <mergeCell ref="EK35:EW35"/>
    <mergeCell ref="EX26:FJ26"/>
    <mergeCell ref="EK27:EW27"/>
    <mergeCell ref="EK33:EW33"/>
    <mergeCell ref="DK33:DW33"/>
    <mergeCell ref="CX26:DJ26"/>
    <mergeCell ref="BU27:CG27"/>
    <mergeCell ref="EX27:FJ27"/>
    <mergeCell ref="DK32:DW32"/>
    <mergeCell ref="DX32:EJ32"/>
    <mergeCell ref="CH32:CW32"/>
    <mergeCell ref="A19:AJ19"/>
    <mergeCell ref="AK19:AP19"/>
    <mergeCell ref="BU25:CG25"/>
    <mergeCell ref="CX21:DJ21"/>
    <mergeCell ref="CX19:DJ19"/>
    <mergeCell ref="BC34:BT34"/>
    <mergeCell ref="A28:AJ28"/>
    <mergeCell ref="AK28:AP28"/>
    <mergeCell ref="AQ28:BB28"/>
    <mergeCell ref="BC28:BT28"/>
    <mergeCell ref="AK52:AP52"/>
    <mergeCell ref="CX52:DJ52"/>
    <mergeCell ref="AQ52:BB52"/>
    <mergeCell ref="BC52:BT52"/>
    <mergeCell ref="BU52:CG52"/>
    <mergeCell ref="CX51:DJ51"/>
    <mergeCell ref="CH52:CW52"/>
    <mergeCell ref="BC51:BT51"/>
    <mergeCell ref="BU51:CG51"/>
    <mergeCell ref="AK51:AP51"/>
    <mergeCell ref="A18:AJ18"/>
    <mergeCell ref="AK18:AP18"/>
    <mergeCell ref="AQ18:BB18"/>
    <mergeCell ref="BC18:BT18"/>
    <mergeCell ref="A16:AJ16"/>
    <mergeCell ref="EK26:EW26"/>
    <mergeCell ref="CX18:DJ18"/>
    <mergeCell ref="DK18:DW18"/>
    <mergeCell ref="EK19:EW19"/>
    <mergeCell ref="EK16:EW16"/>
    <mergeCell ref="A7:AJ7"/>
    <mergeCell ref="AK7:AP7"/>
    <mergeCell ref="AQ7:BB7"/>
    <mergeCell ref="BC7:BT7"/>
    <mergeCell ref="BU7:CG7"/>
    <mergeCell ref="A10:AJ10"/>
    <mergeCell ref="AK10:AP10"/>
    <mergeCell ref="AQ10:BB10"/>
    <mergeCell ref="BC10:BT10"/>
    <mergeCell ref="A8:AJ8"/>
    <mergeCell ref="EX17:FJ17"/>
    <mergeCell ref="BC16:BT16"/>
    <mergeCell ref="EK17:EW17"/>
    <mergeCell ref="EX10:FJ10"/>
    <mergeCell ref="DK11:DW11"/>
    <mergeCell ref="DX11:EJ11"/>
    <mergeCell ref="EK11:EW11"/>
    <mergeCell ref="EX13:FJ13"/>
    <mergeCell ref="DK12:DW12"/>
    <mergeCell ref="DX12:EJ12"/>
    <mergeCell ref="EK7:EW7"/>
    <mergeCell ref="CH16:CW16"/>
    <mergeCell ref="CX16:DJ16"/>
    <mergeCell ref="DK13:DW13"/>
    <mergeCell ref="DX13:EJ13"/>
    <mergeCell ref="EK13:EW13"/>
    <mergeCell ref="CH11:CW11"/>
    <mergeCell ref="CH14:CW14"/>
    <mergeCell ref="DK15:DW15"/>
    <mergeCell ref="DK10:DW10"/>
    <mergeCell ref="BC6:BT6"/>
    <mergeCell ref="BU6:CG6"/>
    <mergeCell ref="CH6:CW6"/>
    <mergeCell ref="CH7:CW7"/>
    <mergeCell ref="CH10:CW10"/>
    <mergeCell ref="CX6:DJ6"/>
    <mergeCell ref="CX9:DJ9"/>
    <mergeCell ref="CH5:CW5"/>
    <mergeCell ref="EX5:FJ5"/>
    <mergeCell ref="EK6:EW6"/>
    <mergeCell ref="DX7:EJ7"/>
    <mergeCell ref="EX6:FJ6"/>
    <mergeCell ref="CX7:DJ7"/>
    <mergeCell ref="EX7:FJ7"/>
    <mergeCell ref="DK7:DW7"/>
    <mergeCell ref="CX5:DJ5"/>
    <mergeCell ref="DK6:DW6"/>
    <mergeCell ref="BU3:CG4"/>
    <mergeCell ref="BU5:CG5"/>
    <mergeCell ref="BC5:BT5"/>
    <mergeCell ref="EX4:FJ4"/>
    <mergeCell ref="CH3:EJ3"/>
    <mergeCell ref="EK3:FJ3"/>
    <mergeCell ref="EK4:EW4"/>
    <mergeCell ref="EK5:EW5"/>
    <mergeCell ref="DX5:EJ5"/>
    <mergeCell ref="DK5:DW5"/>
    <mergeCell ref="AK6:AP6"/>
    <mergeCell ref="AQ6:BB6"/>
    <mergeCell ref="AK16:AP16"/>
    <mergeCell ref="BC3:BT4"/>
    <mergeCell ref="DX6:EJ6"/>
    <mergeCell ref="A5:AJ5"/>
    <mergeCell ref="CH4:CW4"/>
    <mergeCell ref="CX4:DJ4"/>
    <mergeCell ref="DK4:DW4"/>
    <mergeCell ref="DX4:EJ4"/>
    <mergeCell ref="AK46:AP46"/>
    <mergeCell ref="A47:AJ47"/>
    <mergeCell ref="AK50:AP50"/>
    <mergeCell ref="A3:AJ4"/>
    <mergeCell ref="AK3:AP4"/>
    <mergeCell ref="AQ3:BB4"/>
    <mergeCell ref="AK5:AP5"/>
    <mergeCell ref="AQ5:BB5"/>
    <mergeCell ref="A17:AJ17"/>
    <mergeCell ref="A6:AJ6"/>
    <mergeCell ref="BC47:BT47"/>
    <mergeCell ref="AQ46:BB46"/>
    <mergeCell ref="A41:AJ41"/>
    <mergeCell ref="AQ40:BB40"/>
    <mergeCell ref="AQ41:BB41"/>
    <mergeCell ref="A50:AJ50"/>
    <mergeCell ref="A43:AJ43"/>
    <mergeCell ref="AQ42:BB42"/>
    <mergeCell ref="AQ43:BB43"/>
    <mergeCell ref="A46:AJ46"/>
    <mergeCell ref="CH33:CW33"/>
    <mergeCell ref="CH36:CW36"/>
    <mergeCell ref="A40:AJ40"/>
    <mergeCell ref="A42:AJ42"/>
    <mergeCell ref="AK42:AP42"/>
    <mergeCell ref="A37:AJ37"/>
    <mergeCell ref="AK37:AP37"/>
    <mergeCell ref="BU34:CG34"/>
    <mergeCell ref="BU35:CG35"/>
    <mergeCell ref="CH35:CW35"/>
    <mergeCell ref="CH25:CW25"/>
    <mergeCell ref="CX24:DJ24"/>
    <mergeCell ref="CH24:CW24"/>
    <mergeCell ref="CH26:CW26"/>
    <mergeCell ref="BU30:CG30"/>
    <mergeCell ref="CH30:CW30"/>
    <mergeCell ref="BU26:CG26"/>
    <mergeCell ref="CX25:DJ25"/>
    <mergeCell ref="BU28:CG28"/>
    <mergeCell ref="CX28:DJ28"/>
    <mergeCell ref="CX20:DJ20"/>
    <mergeCell ref="DK20:DW20"/>
    <mergeCell ref="EK20:EW20"/>
    <mergeCell ref="DX19:EJ19"/>
    <mergeCell ref="DX25:EJ25"/>
    <mergeCell ref="DX26:EJ26"/>
    <mergeCell ref="DX24:EJ24"/>
    <mergeCell ref="DK26:DW26"/>
    <mergeCell ref="DK25:DW25"/>
    <mergeCell ref="EK25:EW25"/>
    <mergeCell ref="EX19:FJ19"/>
    <mergeCell ref="DK17:DW17"/>
    <mergeCell ref="EX18:FJ18"/>
    <mergeCell ref="EX16:FJ16"/>
    <mergeCell ref="EK18:EW18"/>
    <mergeCell ref="DX16:EJ16"/>
    <mergeCell ref="DK16:DW16"/>
    <mergeCell ref="DX17:EJ17"/>
    <mergeCell ref="DK19:DW19"/>
    <mergeCell ref="DX18:EJ18"/>
    <mergeCell ref="A35:AJ35"/>
    <mergeCell ref="AK17:AP17"/>
    <mergeCell ref="AQ17:BB17"/>
    <mergeCell ref="A26:AJ26"/>
    <mergeCell ref="A24:AJ24"/>
    <mergeCell ref="AK24:AP24"/>
    <mergeCell ref="AQ24:BB24"/>
    <mergeCell ref="A32:AJ32"/>
    <mergeCell ref="AK32:AP32"/>
    <mergeCell ref="AQ32:BB32"/>
    <mergeCell ref="A27:AJ27"/>
    <mergeCell ref="BU32:CG32"/>
    <mergeCell ref="BC32:BT32"/>
    <mergeCell ref="BC27:BT27"/>
    <mergeCell ref="BU33:CG33"/>
    <mergeCell ref="A33:AJ33"/>
    <mergeCell ref="AK33:AP33"/>
    <mergeCell ref="BC33:BT33"/>
    <mergeCell ref="AQ33:BB33"/>
    <mergeCell ref="A30:AJ30"/>
    <mergeCell ref="AK27:AP27"/>
    <mergeCell ref="CX30:DJ30"/>
    <mergeCell ref="CX31:DJ31"/>
    <mergeCell ref="AQ34:BB34"/>
    <mergeCell ref="AQ27:BB27"/>
    <mergeCell ref="CX27:DJ27"/>
    <mergeCell ref="CH27:CW27"/>
    <mergeCell ref="CH31:CW31"/>
    <mergeCell ref="CX33:DJ33"/>
    <mergeCell ref="CX34:DJ34"/>
    <mergeCell ref="EK43:EW43"/>
    <mergeCell ref="AK40:AP40"/>
    <mergeCell ref="AK41:AP41"/>
    <mergeCell ref="CH40:CW40"/>
    <mergeCell ref="CH46:CW46"/>
    <mergeCell ref="AK47:AP47"/>
    <mergeCell ref="EK42:EW42"/>
    <mergeCell ref="AK43:AP43"/>
    <mergeCell ref="DK47:DW47"/>
    <mergeCell ref="CX41:DJ41"/>
    <mergeCell ref="AK35:AP35"/>
    <mergeCell ref="AQ35:BB35"/>
    <mergeCell ref="BC35:BT35"/>
    <mergeCell ref="AK36:AP36"/>
    <mergeCell ref="AQ37:BB37"/>
    <mergeCell ref="DK39:DW39"/>
    <mergeCell ref="CH39:CW39"/>
    <mergeCell ref="AQ36:BB36"/>
    <mergeCell ref="BC39:BT39"/>
    <mergeCell ref="BU39:CG39"/>
    <mergeCell ref="DX47:EJ47"/>
    <mergeCell ref="DK41:DW41"/>
    <mergeCell ref="CX40:DJ40"/>
    <mergeCell ref="BU42:CG42"/>
    <mergeCell ref="AQ50:BB50"/>
    <mergeCell ref="BC50:BT50"/>
    <mergeCell ref="DK46:DW46"/>
    <mergeCell ref="CX50:DJ50"/>
    <mergeCell ref="BC46:BT46"/>
    <mergeCell ref="AQ47:BB47"/>
    <mergeCell ref="EX42:FJ42"/>
    <mergeCell ref="EK47:EW47"/>
    <mergeCell ref="EX43:FJ43"/>
    <mergeCell ref="EX47:FJ47"/>
    <mergeCell ref="EK40:EW40"/>
    <mergeCell ref="DX43:EJ43"/>
    <mergeCell ref="EX46:FJ46"/>
    <mergeCell ref="EK46:EW46"/>
    <mergeCell ref="DX42:EJ42"/>
    <mergeCell ref="DX46:EJ46"/>
    <mergeCell ref="EX51:FJ51"/>
    <mergeCell ref="DX50:EJ50"/>
    <mergeCell ref="EK50:EW50"/>
    <mergeCell ref="EX50:FJ50"/>
    <mergeCell ref="EX41:FJ41"/>
    <mergeCell ref="DX40:EJ40"/>
    <mergeCell ref="DX51:EJ51"/>
    <mergeCell ref="DX41:EJ41"/>
    <mergeCell ref="DX48:EJ48"/>
    <mergeCell ref="EK48:EW48"/>
    <mergeCell ref="BC40:BT40"/>
    <mergeCell ref="BU40:CG40"/>
    <mergeCell ref="BC41:BT41"/>
    <mergeCell ref="BC42:BT42"/>
    <mergeCell ref="CX42:DJ42"/>
    <mergeCell ref="A11:AJ11"/>
    <mergeCell ref="AK11:AP11"/>
    <mergeCell ref="AQ11:BB11"/>
    <mergeCell ref="BC11:BT11"/>
    <mergeCell ref="BU11:CG11"/>
    <mergeCell ref="A13:AJ13"/>
    <mergeCell ref="AK13:AP13"/>
    <mergeCell ref="AQ13:BB13"/>
    <mergeCell ref="BC13:BT13"/>
    <mergeCell ref="BU13:CG13"/>
    <mergeCell ref="A12:AJ12"/>
    <mergeCell ref="AK12:AP12"/>
    <mergeCell ref="AQ12:BB12"/>
    <mergeCell ref="BC12:BT12"/>
    <mergeCell ref="BU12:CG12"/>
    <mergeCell ref="EK12:EW12"/>
    <mergeCell ref="EX12:FJ12"/>
    <mergeCell ref="CH12:CW12"/>
    <mergeCell ref="CH13:CW13"/>
    <mergeCell ref="A15:AJ15"/>
    <mergeCell ref="AK15:AP15"/>
    <mergeCell ref="AQ15:BB15"/>
    <mergeCell ref="BC15:BT15"/>
    <mergeCell ref="BU15:CG15"/>
    <mergeCell ref="A14:AJ14"/>
    <mergeCell ref="AK14:AP14"/>
    <mergeCell ref="AQ14:BB14"/>
    <mergeCell ref="BC14:BT14"/>
    <mergeCell ref="BU14:CG14"/>
    <mergeCell ref="EK15:EW15"/>
    <mergeCell ref="EX15:FJ15"/>
    <mergeCell ref="CX14:DJ14"/>
    <mergeCell ref="DK14:DW14"/>
    <mergeCell ref="DX14:EJ14"/>
    <mergeCell ref="EK14:EW14"/>
    <mergeCell ref="EX14:FJ14"/>
    <mergeCell ref="CX15:DJ15"/>
    <mergeCell ref="BU19:CG19"/>
    <mergeCell ref="CH18:CW18"/>
    <mergeCell ref="CH17:CW17"/>
    <mergeCell ref="BU17:CG17"/>
    <mergeCell ref="DX15:EJ15"/>
    <mergeCell ref="BU16:CG16"/>
    <mergeCell ref="BU18:CG18"/>
    <mergeCell ref="CX17:DJ17"/>
    <mergeCell ref="CH20:CW20"/>
    <mergeCell ref="CH15:CW15"/>
    <mergeCell ref="AQ19:BB19"/>
    <mergeCell ref="BC19:BT19"/>
    <mergeCell ref="BC17:BT17"/>
    <mergeCell ref="CH19:CW19"/>
    <mergeCell ref="AQ16:BB16"/>
    <mergeCell ref="A25:AJ25"/>
    <mergeCell ref="AQ25:BB25"/>
    <mergeCell ref="BC25:BT25"/>
    <mergeCell ref="A20:AJ20"/>
    <mergeCell ref="AK20:AP20"/>
    <mergeCell ref="AQ20:BB20"/>
    <mergeCell ref="BC20:BT20"/>
    <mergeCell ref="AK25:AP25"/>
    <mergeCell ref="BC24:BT24"/>
    <mergeCell ref="A21:AJ21"/>
    <mergeCell ref="AK21:AP21"/>
    <mergeCell ref="AQ21:BB21"/>
    <mergeCell ref="BC21:BT21"/>
    <mergeCell ref="BU21:CG21"/>
    <mergeCell ref="CH21:CW21"/>
    <mergeCell ref="EX20:FJ20"/>
    <mergeCell ref="EK21:EW21"/>
    <mergeCell ref="DX20:EJ20"/>
    <mergeCell ref="EX21:FJ21"/>
    <mergeCell ref="BU20:CG20"/>
    <mergeCell ref="DK24:DW24"/>
    <mergeCell ref="DX21:EJ21"/>
    <mergeCell ref="DK21:DW21"/>
    <mergeCell ref="EX24:FJ24"/>
    <mergeCell ref="EK24:EW24"/>
    <mergeCell ref="AK31:AP31"/>
    <mergeCell ref="AQ31:BB31"/>
    <mergeCell ref="BC31:BT31"/>
    <mergeCell ref="BU31:CG31"/>
    <mergeCell ref="DK31:DW31"/>
    <mergeCell ref="AQ26:BB26"/>
    <mergeCell ref="BC26:BT26"/>
    <mergeCell ref="AK26:AP26"/>
    <mergeCell ref="EX31:FJ31"/>
    <mergeCell ref="CX38:DJ38"/>
    <mergeCell ref="DK38:DW38"/>
    <mergeCell ref="EX35:FJ35"/>
    <mergeCell ref="CX36:DJ36"/>
    <mergeCell ref="EX33:FJ33"/>
    <mergeCell ref="EX37:FJ37"/>
    <mergeCell ref="EX34:FJ34"/>
    <mergeCell ref="DX36:EJ36"/>
    <mergeCell ref="EK39:EW39"/>
    <mergeCell ref="DX34:EJ34"/>
    <mergeCell ref="AK38:AP38"/>
    <mergeCell ref="AQ38:BB38"/>
    <mergeCell ref="BC38:BT38"/>
    <mergeCell ref="BU38:CG38"/>
    <mergeCell ref="CH38:CW38"/>
    <mergeCell ref="AK34:AP34"/>
    <mergeCell ref="EX39:FJ39"/>
    <mergeCell ref="A38:AJ38"/>
    <mergeCell ref="DX39:EJ39"/>
    <mergeCell ref="DX38:EJ38"/>
    <mergeCell ref="EX38:FJ38"/>
    <mergeCell ref="A39:AJ39"/>
    <mergeCell ref="AK39:AP39"/>
    <mergeCell ref="AQ39:BB39"/>
    <mergeCell ref="DK49:DW49"/>
    <mergeCell ref="DX49:EJ49"/>
    <mergeCell ref="CX39:DJ39"/>
    <mergeCell ref="AK30:AP30"/>
    <mergeCell ref="DK30:DW30"/>
    <mergeCell ref="A31:AJ31"/>
    <mergeCell ref="A44:AJ44"/>
    <mergeCell ref="AK44:AP44"/>
    <mergeCell ref="AQ44:BB44"/>
    <mergeCell ref="BC44:BT44"/>
    <mergeCell ref="EX48:FJ48"/>
    <mergeCell ref="A49:AJ49"/>
    <mergeCell ref="AK49:AP49"/>
    <mergeCell ref="AQ49:BB49"/>
    <mergeCell ref="BC49:BT49"/>
    <mergeCell ref="BU49:CG49"/>
    <mergeCell ref="CH49:CW49"/>
    <mergeCell ref="CX49:DJ49"/>
    <mergeCell ref="EK49:EW49"/>
    <mergeCell ref="EX49:FJ49"/>
    <mergeCell ref="A48:AJ48"/>
    <mergeCell ref="AK48:AP48"/>
    <mergeCell ref="AQ48:BB48"/>
    <mergeCell ref="BC48:BT48"/>
    <mergeCell ref="BU48:CG48"/>
    <mergeCell ref="CH48:CW48"/>
    <mergeCell ref="CX48:DJ48"/>
    <mergeCell ref="DK48:DW48"/>
    <mergeCell ref="BU44:CG44"/>
    <mergeCell ref="CH44:CW44"/>
    <mergeCell ref="CX44:DJ44"/>
    <mergeCell ref="DK44:DW44"/>
    <mergeCell ref="DK45:DW45"/>
    <mergeCell ref="EK44:EW44"/>
    <mergeCell ref="EX44:FJ44"/>
    <mergeCell ref="A45:AJ45"/>
    <mergeCell ref="AK45:AP45"/>
    <mergeCell ref="AQ45:BB45"/>
    <mergeCell ref="BC45:BT45"/>
    <mergeCell ref="BU45:CG45"/>
    <mergeCell ref="CH45:CW45"/>
    <mergeCell ref="CX45:DJ45"/>
    <mergeCell ref="EK45:EW45"/>
    <mergeCell ref="DX45:EJ45"/>
    <mergeCell ref="AK8:AP8"/>
    <mergeCell ref="AQ8:BB8"/>
    <mergeCell ref="BC8:BT8"/>
    <mergeCell ref="BU8:CG8"/>
    <mergeCell ref="CH8:CW8"/>
    <mergeCell ref="CX8:DJ8"/>
    <mergeCell ref="DX9:EJ9"/>
    <mergeCell ref="DX44:EJ44"/>
    <mergeCell ref="BC37:BT37"/>
    <mergeCell ref="A9:AJ9"/>
    <mergeCell ref="AK9:AP9"/>
    <mergeCell ref="AQ9:BB9"/>
    <mergeCell ref="BC9:BT9"/>
    <mergeCell ref="BU9:CG9"/>
    <mergeCell ref="CH9:CW9"/>
    <mergeCell ref="EK9:EW9"/>
    <mergeCell ref="EX9:FJ9"/>
    <mergeCell ref="DK8:DW8"/>
    <mergeCell ref="DX8:EJ8"/>
    <mergeCell ref="EK8:EW8"/>
    <mergeCell ref="EX8:FJ8"/>
    <mergeCell ref="DK9:DW9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71"/>
  <sheetViews>
    <sheetView zoomScale="110" zoomScaleNormal="110"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65" sqref="A65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5.0039062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4.00390625" style="1" customWidth="1"/>
    <col min="34" max="36" width="0.875" style="1" customWidth="1"/>
    <col min="37" max="37" width="5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4.00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1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75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92" t="s">
        <v>66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</row>
    <row r="3" spans="1:166" ht="11.25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2"/>
      <c r="AP3" s="50" t="s">
        <v>17</v>
      </c>
      <c r="AQ3" s="51"/>
      <c r="AR3" s="51"/>
      <c r="AS3" s="51"/>
      <c r="AT3" s="51"/>
      <c r="AU3" s="52"/>
      <c r="AV3" s="50" t="s">
        <v>67</v>
      </c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2"/>
      <c r="BL3" s="50" t="s">
        <v>53</v>
      </c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2"/>
      <c r="CF3" s="47" t="s">
        <v>18</v>
      </c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9"/>
      <c r="ET3" s="50" t="s">
        <v>22</v>
      </c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</row>
    <row r="4" spans="1:166" ht="33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5"/>
      <c r="AP4" s="53"/>
      <c r="AQ4" s="54"/>
      <c r="AR4" s="54"/>
      <c r="AS4" s="54"/>
      <c r="AT4" s="54"/>
      <c r="AU4" s="55"/>
      <c r="AV4" s="53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5"/>
      <c r="BL4" s="53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5"/>
      <c r="CF4" s="48" t="s">
        <v>74</v>
      </c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9"/>
      <c r="CW4" s="47" t="s">
        <v>19</v>
      </c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9"/>
      <c r="DN4" s="47" t="s">
        <v>20</v>
      </c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9"/>
      <c r="EE4" s="47" t="s">
        <v>21</v>
      </c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9"/>
      <c r="ET4" s="53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</row>
    <row r="5" spans="1:166" ht="12" thickBot="1">
      <c r="A5" s="96">
        <v>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7"/>
      <c r="AP5" s="44">
        <v>2</v>
      </c>
      <c r="AQ5" s="45"/>
      <c r="AR5" s="45"/>
      <c r="AS5" s="45"/>
      <c r="AT5" s="45"/>
      <c r="AU5" s="46"/>
      <c r="AV5" s="44">
        <v>3</v>
      </c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6"/>
      <c r="BL5" s="44">
        <v>4</v>
      </c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6"/>
      <c r="CF5" s="44">
        <v>5</v>
      </c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6"/>
      <c r="CW5" s="44">
        <v>6</v>
      </c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6"/>
      <c r="DN5" s="44">
        <v>7</v>
      </c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6"/>
      <c r="EE5" s="44">
        <v>8</v>
      </c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6"/>
      <c r="ET5" s="44">
        <v>9</v>
      </c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</row>
    <row r="6" spans="1:166" ht="17.25" customHeight="1">
      <c r="A6" s="203" t="s">
        <v>70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4"/>
      <c r="AP6" s="217" t="s">
        <v>34</v>
      </c>
      <c r="AQ6" s="218"/>
      <c r="AR6" s="218"/>
      <c r="AS6" s="218"/>
      <c r="AT6" s="218"/>
      <c r="AU6" s="218"/>
      <c r="AV6" s="60" t="s">
        <v>39</v>
      </c>
      <c r="AW6" s="60"/>
      <c r="AX6" s="60"/>
      <c r="AY6" s="60"/>
      <c r="AZ6" s="60"/>
      <c r="BA6" s="60"/>
      <c r="BB6" s="60"/>
      <c r="BC6" s="60"/>
      <c r="BD6" s="60"/>
      <c r="BE6" s="61"/>
      <c r="BF6" s="62"/>
      <c r="BG6" s="62"/>
      <c r="BH6" s="62"/>
      <c r="BI6" s="62"/>
      <c r="BJ6" s="62"/>
      <c r="BK6" s="63"/>
      <c r="BL6" s="186">
        <f>SUM(BL7,BL36,BL40)</f>
        <v>-63088050</v>
      </c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>
        <f>SUM(CF7,CF36,CF48)</f>
        <v>-187865582.48999992</v>
      </c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9">
        <f>SUM(CW7,CW40,CW48)</f>
        <v>0</v>
      </c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90">
        <v>0</v>
      </c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2"/>
      <c r="EE6" s="186">
        <f>SUM(CF6,CW6,DN6)</f>
        <v>-187865582.48999992</v>
      </c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>
        <f>ET7+ET36+ET40</f>
        <v>-42406786</v>
      </c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213"/>
    </row>
    <row r="7" spans="1:166" ht="12.75" customHeight="1">
      <c r="A7" s="187" t="s">
        <v>16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8"/>
      <c r="AP7" s="80" t="s">
        <v>35</v>
      </c>
      <c r="AQ7" s="81"/>
      <c r="AR7" s="81"/>
      <c r="AS7" s="81"/>
      <c r="AT7" s="81"/>
      <c r="AU7" s="193"/>
      <c r="AV7" s="210" t="s">
        <v>39</v>
      </c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2"/>
      <c r="BL7" s="195">
        <f>BL10+BL13+BL16+BL20+BL31+BL33+BL34</f>
        <v>-63088050</v>
      </c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205"/>
      <c r="CF7" s="195">
        <f>CF10+CF13+CF16+CF20+CF31+CF33+CF34+CF32+CF35+CF30</f>
        <v>-20359803.159999996</v>
      </c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205"/>
      <c r="CW7" s="180">
        <v>0</v>
      </c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2"/>
      <c r="DN7" s="180">
        <v>0</v>
      </c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2"/>
      <c r="EE7" s="195">
        <f>SUM(CF7:ED8)</f>
        <v>-20359803.159999996</v>
      </c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205"/>
      <c r="ET7" s="195">
        <f>ET24+ET29+ET33+ET34</f>
        <v>-42406786</v>
      </c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7"/>
    </row>
    <row r="8" spans="1:166" ht="12.75" customHeight="1">
      <c r="A8" s="201" t="s">
        <v>108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2"/>
      <c r="AP8" s="89"/>
      <c r="AQ8" s="90"/>
      <c r="AR8" s="90"/>
      <c r="AS8" s="90"/>
      <c r="AT8" s="90"/>
      <c r="AU8" s="194"/>
      <c r="AV8" s="214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6"/>
      <c r="BL8" s="198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206"/>
      <c r="CF8" s="198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206"/>
      <c r="CW8" s="183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5"/>
      <c r="DN8" s="183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5"/>
      <c r="EE8" s="198"/>
      <c r="EF8" s="199"/>
      <c r="EG8" s="199"/>
      <c r="EH8" s="199"/>
      <c r="EI8" s="199"/>
      <c r="EJ8" s="199"/>
      <c r="EK8" s="199"/>
      <c r="EL8" s="199"/>
      <c r="EM8" s="199"/>
      <c r="EN8" s="199"/>
      <c r="EO8" s="199"/>
      <c r="EP8" s="199"/>
      <c r="EQ8" s="199"/>
      <c r="ER8" s="199"/>
      <c r="ES8" s="206"/>
      <c r="ET8" s="198"/>
      <c r="EU8" s="199"/>
      <c r="EV8" s="199"/>
      <c r="EW8" s="199"/>
      <c r="EX8" s="199"/>
      <c r="EY8" s="199"/>
      <c r="EZ8" s="199"/>
      <c r="FA8" s="199"/>
      <c r="FB8" s="199"/>
      <c r="FC8" s="199"/>
      <c r="FD8" s="199"/>
      <c r="FE8" s="199"/>
      <c r="FF8" s="199"/>
      <c r="FG8" s="199"/>
      <c r="FH8" s="199"/>
      <c r="FI8" s="199"/>
      <c r="FJ8" s="200"/>
    </row>
    <row r="9" spans="1:166" ht="12" customHeight="1">
      <c r="A9" s="208" t="s">
        <v>36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9"/>
      <c r="AP9" s="80"/>
      <c r="AQ9" s="81"/>
      <c r="AR9" s="81"/>
      <c r="AS9" s="81"/>
      <c r="AT9" s="81"/>
      <c r="AU9" s="193"/>
      <c r="AV9" s="210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2"/>
      <c r="BL9" s="177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9"/>
      <c r="CF9" s="177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9"/>
      <c r="CW9" s="177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9"/>
      <c r="DN9" s="177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9"/>
      <c r="EE9" s="177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9"/>
      <c r="ET9" s="177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207"/>
    </row>
    <row r="10" spans="1:166" ht="27" customHeight="1">
      <c r="A10" s="157" t="s">
        <v>163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64"/>
      <c r="AP10" s="68" t="s">
        <v>35</v>
      </c>
      <c r="AQ10" s="69"/>
      <c r="AR10" s="69"/>
      <c r="AS10" s="69"/>
      <c r="AT10" s="69"/>
      <c r="AU10" s="165"/>
      <c r="AV10" s="166" t="s">
        <v>164</v>
      </c>
      <c r="AW10" s="166"/>
      <c r="AX10" s="166"/>
      <c r="AY10" s="166"/>
      <c r="AZ10" s="166"/>
      <c r="BA10" s="166"/>
      <c r="BB10" s="166"/>
      <c r="BC10" s="166"/>
      <c r="BD10" s="166"/>
      <c r="BE10" s="167"/>
      <c r="BF10" s="168"/>
      <c r="BG10" s="168"/>
      <c r="BH10" s="168"/>
      <c r="BI10" s="168"/>
      <c r="BJ10" s="168"/>
      <c r="BK10" s="169"/>
      <c r="BL10" s="156">
        <f>SUM(BL11:CE11)</f>
        <v>-27500000</v>
      </c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2">
        <f>CF11</f>
        <v>-27500000</v>
      </c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>
        <v>0</v>
      </c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>
        <v>0</v>
      </c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>
        <f aca="true" t="shared" si="0" ref="EE10:EE29">SUM(CF10)</f>
        <v>-27500000</v>
      </c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>
        <v>0</v>
      </c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63"/>
    </row>
    <row r="11" spans="1:166" ht="41.25" customHeight="1">
      <c r="A11" s="157" t="s">
        <v>214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64"/>
      <c r="AP11" s="68" t="s">
        <v>35</v>
      </c>
      <c r="AQ11" s="69"/>
      <c r="AR11" s="69"/>
      <c r="AS11" s="69"/>
      <c r="AT11" s="69"/>
      <c r="AU11" s="165"/>
      <c r="AV11" s="166" t="s">
        <v>213</v>
      </c>
      <c r="AW11" s="166"/>
      <c r="AX11" s="166"/>
      <c r="AY11" s="166"/>
      <c r="AZ11" s="166"/>
      <c r="BA11" s="166"/>
      <c r="BB11" s="166"/>
      <c r="BC11" s="166"/>
      <c r="BD11" s="166"/>
      <c r="BE11" s="167"/>
      <c r="BF11" s="168"/>
      <c r="BG11" s="168"/>
      <c r="BH11" s="168"/>
      <c r="BI11" s="168"/>
      <c r="BJ11" s="168"/>
      <c r="BK11" s="169"/>
      <c r="BL11" s="156">
        <f>SUM(BL12:CE12)</f>
        <v>-27500000</v>
      </c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2">
        <f>CF12</f>
        <v>-27500000</v>
      </c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>
        <v>0</v>
      </c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>
        <v>0</v>
      </c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>
        <f t="shared" si="0"/>
        <v>-27500000</v>
      </c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>
        <v>0</v>
      </c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63"/>
    </row>
    <row r="12" spans="1:166" ht="30" customHeight="1">
      <c r="A12" s="160" t="s">
        <v>123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219"/>
      <c r="AP12" s="68" t="s">
        <v>35</v>
      </c>
      <c r="AQ12" s="69"/>
      <c r="AR12" s="69"/>
      <c r="AS12" s="69"/>
      <c r="AT12" s="69"/>
      <c r="AU12" s="165"/>
      <c r="AV12" s="142" t="s">
        <v>124</v>
      </c>
      <c r="AW12" s="142"/>
      <c r="AX12" s="142"/>
      <c r="AY12" s="142"/>
      <c r="AZ12" s="142"/>
      <c r="BA12" s="142"/>
      <c r="BB12" s="142"/>
      <c r="BC12" s="142"/>
      <c r="BD12" s="142"/>
      <c r="BE12" s="143"/>
      <c r="BF12" s="144"/>
      <c r="BG12" s="144"/>
      <c r="BH12" s="144"/>
      <c r="BI12" s="144"/>
      <c r="BJ12" s="144"/>
      <c r="BK12" s="145"/>
      <c r="BL12" s="147">
        <v>-27500000</v>
      </c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6">
        <v>-27500000</v>
      </c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>
        <v>0</v>
      </c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>
        <v>0</v>
      </c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>
        <f t="shared" si="0"/>
        <v>-27500000</v>
      </c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>
        <f>SUM(BL12,-EE12)</f>
        <v>0</v>
      </c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51"/>
    </row>
    <row r="13" spans="1:166" ht="26.25" customHeight="1" hidden="1">
      <c r="A13" s="157" t="s">
        <v>165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64"/>
      <c r="AP13" s="68" t="s">
        <v>35</v>
      </c>
      <c r="AQ13" s="69"/>
      <c r="AR13" s="69"/>
      <c r="AS13" s="69"/>
      <c r="AT13" s="69"/>
      <c r="AU13" s="165"/>
      <c r="AV13" s="166" t="s">
        <v>166</v>
      </c>
      <c r="AW13" s="166"/>
      <c r="AX13" s="166"/>
      <c r="AY13" s="166"/>
      <c r="AZ13" s="166"/>
      <c r="BA13" s="166"/>
      <c r="BB13" s="166"/>
      <c r="BC13" s="166"/>
      <c r="BD13" s="166"/>
      <c r="BE13" s="167"/>
      <c r="BF13" s="168"/>
      <c r="BG13" s="168"/>
      <c r="BH13" s="168"/>
      <c r="BI13" s="168"/>
      <c r="BJ13" s="168"/>
      <c r="BK13" s="169"/>
      <c r="BL13" s="156">
        <f>BL14</f>
        <v>0</v>
      </c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>
        <f>SUM(CF14:CV14)</f>
        <v>0</v>
      </c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2">
        <v>0</v>
      </c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>
        <v>0</v>
      </c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6">
        <f t="shared" si="0"/>
        <v>0</v>
      </c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2">
        <v>0</v>
      </c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63"/>
    </row>
    <row r="14" spans="1:166" ht="24" customHeight="1" hidden="1">
      <c r="A14" s="157" t="s">
        <v>193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64"/>
      <c r="AP14" s="68" t="s">
        <v>35</v>
      </c>
      <c r="AQ14" s="69"/>
      <c r="AR14" s="69"/>
      <c r="AS14" s="69"/>
      <c r="AT14" s="69"/>
      <c r="AU14" s="165"/>
      <c r="AV14" s="166" t="s">
        <v>192</v>
      </c>
      <c r="AW14" s="166"/>
      <c r="AX14" s="166"/>
      <c r="AY14" s="166"/>
      <c r="AZ14" s="166"/>
      <c r="BA14" s="166"/>
      <c r="BB14" s="166"/>
      <c r="BC14" s="166"/>
      <c r="BD14" s="166"/>
      <c r="BE14" s="167"/>
      <c r="BF14" s="168"/>
      <c r="BG14" s="168"/>
      <c r="BH14" s="168"/>
      <c r="BI14" s="168"/>
      <c r="BJ14" s="168"/>
      <c r="BK14" s="169"/>
      <c r="BL14" s="156">
        <f>SUM(BL15:CE15)</f>
        <v>0</v>
      </c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>
        <f>SUM(CF15:CV15)</f>
        <v>0</v>
      </c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2">
        <v>0</v>
      </c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>
        <v>0</v>
      </c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6">
        <f t="shared" si="0"/>
        <v>0</v>
      </c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2">
        <v>0</v>
      </c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63"/>
    </row>
    <row r="15" spans="1:166" ht="22.5" customHeight="1" hidden="1">
      <c r="A15" s="160" t="s">
        <v>109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219"/>
      <c r="AP15" s="161" t="s">
        <v>35</v>
      </c>
      <c r="AQ15" s="162"/>
      <c r="AR15" s="162"/>
      <c r="AS15" s="162"/>
      <c r="AT15" s="162"/>
      <c r="AU15" s="162"/>
      <c r="AV15" s="142" t="s">
        <v>92</v>
      </c>
      <c r="AW15" s="142"/>
      <c r="AX15" s="142"/>
      <c r="AY15" s="142"/>
      <c r="AZ15" s="142"/>
      <c r="BA15" s="142"/>
      <c r="BB15" s="142"/>
      <c r="BC15" s="142"/>
      <c r="BD15" s="142"/>
      <c r="BE15" s="143"/>
      <c r="BF15" s="144"/>
      <c r="BG15" s="144"/>
      <c r="BH15" s="144"/>
      <c r="BI15" s="144"/>
      <c r="BJ15" s="144"/>
      <c r="BK15" s="145"/>
      <c r="BL15" s="147">
        <v>0</v>
      </c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>
        <v>0</v>
      </c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6">
        <v>0</v>
      </c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>
        <v>0</v>
      </c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7">
        <f t="shared" si="0"/>
        <v>0</v>
      </c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>
        <f>SUM(BL15,-EE15)</f>
        <v>0</v>
      </c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220"/>
    </row>
    <row r="16" spans="1:166" ht="27" customHeight="1">
      <c r="A16" s="157" t="s">
        <v>167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64"/>
      <c r="AP16" s="158" t="s">
        <v>35</v>
      </c>
      <c r="AQ16" s="159"/>
      <c r="AR16" s="159"/>
      <c r="AS16" s="159"/>
      <c r="AT16" s="159"/>
      <c r="AU16" s="159"/>
      <c r="AV16" s="166" t="s">
        <v>168</v>
      </c>
      <c r="AW16" s="166"/>
      <c r="AX16" s="166"/>
      <c r="AY16" s="166"/>
      <c r="AZ16" s="166"/>
      <c r="BA16" s="166"/>
      <c r="BB16" s="166"/>
      <c r="BC16" s="166"/>
      <c r="BD16" s="166"/>
      <c r="BE16" s="167"/>
      <c r="BF16" s="168"/>
      <c r="BG16" s="168"/>
      <c r="BH16" s="168"/>
      <c r="BI16" s="168"/>
      <c r="BJ16" s="168"/>
      <c r="BK16" s="169"/>
      <c r="BL16" s="156">
        <f>BL18</f>
        <v>-128961750</v>
      </c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2">
        <f>CF17</f>
        <v>-128961750</v>
      </c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>
        <v>0</v>
      </c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>
        <v>0</v>
      </c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>
        <f t="shared" si="0"/>
        <v>-128961750</v>
      </c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>
        <v>0</v>
      </c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63"/>
    </row>
    <row r="17" spans="1:166" ht="30.75" customHeight="1">
      <c r="A17" s="157" t="s">
        <v>169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64"/>
      <c r="AP17" s="158" t="s">
        <v>35</v>
      </c>
      <c r="AQ17" s="159"/>
      <c r="AR17" s="159"/>
      <c r="AS17" s="159"/>
      <c r="AT17" s="159"/>
      <c r="AU17" s="159"/>
      <c r="AV17" s="166" t="s">
        <v>170</v>
      </c>
      <c r="AW17" s="166"/>
      <c r="AX17" s="166"/>
      <c r="AY17" s="166"/>
      <c r="AZ17" s="166"/>
      <c r="BA17" s="166"/>
      <c r="BB17" s="166"/>
      <c r="BC17" s="166"/>
      <c r="BD17" s="166"/>
      <c r="BE17" s="167"/>
      <c r="BF17" s="168"/>
      <c r="BG17" s="168"/>
      <c r="BH17" s="168"/>
      <c r="BI17" s="168"/>
      <c r="BJ17" s="168"/>
      <c r="BK17" s="169"/>
      <c r="BL17" s="156">
        <f>BL18</f>
        <v>-128961750</v>
      </c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2">
        <f>CF18</f>
        <v>-128961750</v>
      </c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>
        <v>0</v>
      </c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>
        <v>0</v>
      </c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>
        <f t="shared" si="0"/>
        <v>-128961750</v>
      </c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>
        <v>0</v>
      </c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63"/>
    </row>
    <row r="18" spans="1:166" s="25" customFormat="1" ht="54" customHeight="1">
      <c r="A18" s="157" t="s">
        <v>216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8" t="s">
        <v>35</v>
      </c>
      <c r="AQ18" s="159"/>
      <c r="AR18" s="159"/>
      <c r="AS18" s="159"/>
      <c r="AT18" s="159"/>
      <c r="AU18" s="159"/>
      <c r="AV18" s="166" t="s">
        <v>215</v>
      </c>
      <c r="AW18" s="166"/>
      <c r="AX18" s="166"/>
      <c r="AY18" s="166"/>
      <c r="AZ18" s="166"/>
      <c r="BA18" s="166"/>
      <c r="BB18" s="166"/>
      <c r="BC18" s="166"/>
      <c r="BD18" s="166"/>
      <c r="BE18" s="167"/>
      <c r="BF18" s="168"/>
      <c r="BG18" s="168"/>
      <c r="BH18" s="168"/>
      <c r="BI18" s="168"/>
      <c r="BJ18" s="168"/>
      <c r="BK18" s="169"/>
      <c r="BL18" s="156">
        <f>SUM(BL19:CE19)</f>
        <v>-128961750</v>
      </c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2">
        <f>SUM(CF19:CF19)</f>
        <v>-128961750</v>
      </c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>
        <v>0</v>
      </c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>
        <v>0</v>
      </c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>
        <f t="shared" si="0"/>
        <v>-128961750</v>
      </c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>
        <v>0</v>
      </c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63"/>
    </row>
    <row r="19" spans="1:166" ht="37.5" customHeight="1">
      <c r="A19" s="160" t="s">
        <v>110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1" t="s">
        <v>35</v>
      </c>
      <c r="AQ19" s="162"/>
      <c r="AR19" s="162"/>
      <c r="AS19" s="162"/>
      <c r="AT19" s="162"/>
      <c r="AU19" s="162"/>
      <c r="AV19" s="142" t="s">
        <v>93</v>
      </c>
      <c r="AW19" s="142"/>
      <c r="AX19" s="142"/>
      <c r="AY19" s="142"/>
      <c r="AZ19" s="142"/>
      <c r="BA19" s="142"/>
      <c r="BB19" s="142"/>
      <c r="BC19" s="142"/>
      <c r="BD19" s="142"/>
      <c r="BE19" s="143"/>
      <c r="BF19" s="144"/>
      <c r="BG19" s="144"/>
      <c r="BH19" s="144"/>
      <c r="BI19" s="144"/>
      <c r="BJ19" s="144"/>
      <c r="BK19" s="145"/>
      <c r="BL19" s="147">
        <v>-128961750</v>
      </c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6">
        <v>-128961750</v>
      </c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>
        <v>0</v>
      </c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>
        <v>0</v>
      </c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>
        <f t="shared" si="0"/>
        <v>-128961750</v>
      </c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>
        <f>SUM(BL19,-EE19)</f>
        <v>0</v>
      </c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51"/>
    </row>
    <row r="20" spans="1:166" ht="37.5" customHeight="1">
      <c r="A20" s="157" t="s">
        <v>217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8" t="s">
        <v>35</v>
      </c>
      <c r="AQ20" s="159"/>
      <c r="AR20" s="159"/>
      <c r="AS20" s="159"/>
      <c r="AT20" s="159"/>
      <c r="AU20" s="159"/>
      <c r="AV20" s="166" t="s">
        <v>218</v>
      </c>
      <c r="AW20" s="166"/>
      <c r="AX20" s="166"/>
      <c r="AY20" s="166"/>
      <c r="AZ20" s="166"/>
      <c r="BA20" s="166"/>
      <c r="BB20" s="166"/>
      <c r="BC20" s="166"/>
      <c r="BD20" s="166"/>
      <c r="BE20" s="167"/>
      <c r="BF20" s="168"/>
      <c r="BG20" s="168"/>
      <c r="BH20" s="168"/>
      <c r="BI20" s="168"/>
      <c r="BJ20" s="168"/>
      <c r="BK20" s="169"/>
      <c r="BL20" s="156">
        <f>BL21+BL25</f>
        <v>-292407300</v>
      </c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>
        <f>SUM(CF21)</f>
        <v>0</v>
      </c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2">
        <v>0</v>
      </c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>
        <v>0</v>
      </c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6">
        <f>SUM(CF20)</f>
        <v>0</v>
      </c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2">
        <v>0</v>
      </c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63"/>
    </row>
    <row r="21" spans="1:166" ht="30" customHeight="1">
      <c r="A21" s="157" t="s">
        <v>171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8" t="s">
        <v>35</v>
      </c>
      <c r="AQ21" s="159"/>
      <c r="AR21" s="159"/>
      <c r="AS21" s="159"/>
      <c r="AT21" s="159"/>
      <c r="AU21" s="159"/>
      <c r="AV21" s="166" t="s">
        <v>172</v>
      </c>
      <c r="AW21" s="166"/>
      <c r="AX21" s="166"/>
      <c r="AY21" s="166"/>
      <c r="AZ21" s="166"/>
      <c r="BA21" s="166"/>
      <c r="BB21" s="166"/>
      <c r="BC21" s="166"/>
      <c r="BD21" s="166"/>
      <c r="BE21" s="167"/>
      <c r="BF21" s="168"/>
      <c r="BG21" s="168"/>
      <c r="BH21" s="168"/>
      <c r="BI21" s="168"/>
      <c r="BJ21" s="168"/>
      <c r="BK21" s="169"/>
      <c r="BL21" s="156">
        <f>SUM(BL23)</f>
        <v>-42407300</v>
      </c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>
        <f>SUM(CF22)</f>
        <v>0</v>
      </c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2">
        <v>0</v>
      </c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>
        <v>0</v>
      </c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6">
        <f t="shared" si="0"/>
        <v>0</v>
      </c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2">
        <v>0</v>
      </c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63"/>
    </row>
    <row r="22" spans="1:166" s="25" customFormat="1" ht="42" customHeight="1">
      <c r="A22" s="157" t="s">
        <v>173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8" t="s">
        <v>35</v>
      </c>
      <c r="AQ22" s="159"/>
      <c r="AR22" s="159"/>
      <c r="AS22" s="159"/>
      <c r="AT22" s="159"/>
      <c r="AU22" s="159"/>
      <c r="AV22" s="166" t="s">
        <v>174</v>
      </c>
      <c r="AW22" s="166"/>
      <c r="AX22" s="166"/>
      <c r="AY22" s="166"/>
      <c r="AZ22" s="166"/>
      <c r="BA22" s="166"/>
      <c r="BB22" s="166"/>
      <c r="BC22" s="166"/>
      <c r="BD22" s="166"/>
      <c r="BE22" s="167"/>
      <c r="BF22" s="168"/>
      <c r="BG22" s="168"/>
      <c r="BH22" s="168"/>
      <c r="BI22" s="168"/>
      <c r="BJ22" s="168"/>
      <c r="BK22" s="169"/>
      <c r="BL22" s="156">
        <f>SUM(BL24)</f>
        <v>-42407300</v>
      </c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>
        <f>SUM(CF23)</f>
        <v>0</v>
      </c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2">
        <v>0</v>
      </c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>
        <v>0</v>
      </c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6">
        <f t="shared" si="0"/>
        <v>0</v>
      </c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2">
        <v>0</v>
      </c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63"/>
    </row>
    <row r="23" spans="1:166" ht="72.75" customHeight="1">
      <c r="A23" s="157" t="s">
        <v>220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8" t="s">
        <v>35</v>
      </c>
      <c r="AQ23" s="159"/>
      <c r="AR23" s="159"/>
      <c r="AS23" s="159"/>
      <c r="AT23" s="159"/>
      <c r="AU23" s="159"/>
      <c r="AV23" s="166" t="s">
        <v>219</v>
      </c>
      <c r="AW23" s="166"/>
      <c r="AX23" s="166"/>
      <c r="AY23" s="166"/>
      <c r="AZ23" s="166"/>
      <c r="BA23" s="166"/>
      <c r="BB23" s="166"/>
      <c r="BC23" s="166"/>
      <c r="BD23" s="166"/>
      <c r="BE23" s="167"/>
      <c r="BF23" s="168"/>
      <c r="BG23" s="168"/>
      <c r="BH23" s="168"/>
      <c r="BI23" s="168"/>
      <c r="BJ23" s="168"/>
      <c r="BK23" s="169"/>
      <c r="BL23" s="156">
        <f>SUM(BL24)</f>
        <v>-42407300</v>
      </c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>
        <v>0</v>
      </c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2">
        <v>0</v>
      </c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>
        <v>0</v>
      </c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6">
        <f t="shared" si="0"/>
        <v>0</v>
      </c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2">
        <v>0</v>
      </c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63"/>
    </row>
    <row r="24" spans="1:166" ht="69" customHeight="1">
      <c r="A24" s="160" t="s">
        <v>94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1" t="s">
        <v>35</v>
      </c>
      <c r="AQ24" s="162"/>
      <c r="AR24" s="162"/>
      <c r="AS24" s="162"/>
      <c r="AT24" s="162"/>
      <c r="AU24" s="162"/>
      <c r="AV24" s="142" t="s">
        <v>95</v>
      </c>
      <c r="AW24" s="142"/>
      <c r="AX24" s="142"/>
      <c r="AY24" s="142"/>
      <c r="AZ24" s="142"/>
      <c r="BA24" s="142"/>
      <c r="BB24" s="142"/>
      <c r="BC24" s="142"/>
      <c r="BD24" s="142"/>
      <c r="BE24" s="143"/>
      <c r="BF24" s="144"/>
      <c r="BG24" s="144"/>
      <c r="BH24" s="144"/>
      <c r="BI24" s="144"/>
      <c r="BJ24" s="144"/>
      <c r="BK24" s="145"/>
      <c r="BL24" s="147">
        <v>-42407300</v>
      </c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6">
        <v>0</v>
      </c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>
        <v>0</v>
      </c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>
        <v>0</v>
      </c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>
        <f t="shared" si="0"/>
        <v>0</v>
      </c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7">
        <f>SUM(BL24,-EE24)</f>
        <v>-42407300</v>
      </c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220"/>
    </row>
    <row r="25" spans="1:166" s="25" customFormat="1" ht="30" customHeight="1">
      <c r="A25" s="157" t="s">
        <v>175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8" t="s">
        <v>35</v>
      </c>
      <c r="AQ25" s="159"/>
      <c r="AR25" s="159"/>
      <c r="AS25" s="159"/>
      <c r="AT25" s="159"/>
      <c r="AU25" s="159"/>
      <c r="AV25" s="166" t="s">
        <v>176</v>
      </c>
      <c r="AW25" s="166"/>
      <c r="AX25" s="166"/>
      <c r="AY25" s="166"/>
      <c r="AZ25" s="166"/>
      <c r="BA25" s="166"/>
      <c r="BB25" s="166"/>
      <c r="BC25" s="166"/>
      <c r="BD25" s="166"/>
      <c r="BE25" s="167"/>
      <c r="BF25" s="168"/>
      <c r="BG25" s="168"/>
      <c r="BH25" s="168"/>
      <c r="BI25" s="168"/>
      <c r="BJ25" s="168"/>
      <c r="BK25" s="169"/>
      <c r="BL25" s="156">
        <f>BL26</f>
        <v>-250000000</v>
      </c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2">
        <f>CF26</f>
        <v>0</v>
      </c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>
        <v>0</v>
      </c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>
        <v>0</v>
      </c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6">
        <f t="shared" si="0"/>
        <v>0</v>
      </c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2">
        <v>0</v>
      </c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63"/>
    </row>
    <row r="26" spans="1:166" s="25" customFormat="1" ht="39" customHeight="1">
      <c r="A26" s="157" t="s">
        <v>221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8" t="s">
        <v>35</v>
      </c>
      <c r="AQ26" s="159"/>
      <c r="AR26" s="159"/>
      <c r="AS26" s="159"/>
      <c r="AT26" s="159"/>
      <c r="AU26" s="159"/>
      <c r="AV26" s="166" t="s">
        <v>222</v>
      </c>
      <c r="AW26" s="166"/>
      <c r="AX26" s="166"/>
      <c r="AY26" s="166"/>
      <c r="AZ26" s="166"/>
      <c r="BA26" s="166"/>
      <c r="BB26" s="166"/>
      <c r="BC26" s="166"/>
      <c r="BD26" s="166"/>
      <c r="BE26" s="167"/>
      <c r="BF26" s="168"/>
      <c r="BG26" s="168"/>
      <c r="BH26" s="168"/>
      <c r="BI26" s="168"/>
      <c r="BJ26" s="168"/>
      <c r="BK26" s="169"/>
      <c r="BL26" s="156">
        <f>BL27</f>
        <v>-250000000</v>
      </c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221">
        <f>CF27</f>
        <v>0</v>
      </c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3"/>
      <c r="CW26" s="152">
        <v>0</v>
      </c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>
        <v>0</v>
      </c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74">
        <f>SUM(CF26)</f>
        <v>0</v>
      </c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6"/>
      <c r="ET26" s="152">
        <v>0</v>
      </c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63"/>
    </row>
    <row r="27" spans="1:166" s="26" customFormat="1" ht="38.25" customHeight="1">
      <c r="A27" s="157" t="s">
        <v>224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8" t="s">
        <v>35</v>
      </c>
      <c r="AQ27" s="159"/>
      <c r="AR27" s="159"/>
      <c r="AS27" s="159"/>
      <c r="AT27" s="159"/>
      <c r="AU27" s="159"/>
      <c r="AV27" s="166" t="s">
        <v>223</v>
      </c>
      <c r="AW27" s="166"/>
      <c r="AX27" s="166"/>
      <c r="AY27" s="166"/>
      <c r="AZ27" s="166"/>
      <c r="BA27" s="166"/>
      <c r="BB27" s="166"/>
      <c r="BC27" s="166"/>
      <c r="BD27" s="166"/>
      <c r="BE27" s="167"/>
      <c r="BF27" s="168"/>
      <c r="BG27" s="168"/>
      <c r="BH27" s="168"/>
      <c r="BI27" s="168"/>
      <c r="BJ27" s="168"/>
      <c r="BK27" s="169"/>
      <c r="BL27" s="156">
        <f>BL28</f>
        <v>-250000000</v>
      </c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221">
        <f>CF28</f>
        <v>0</v>
      </c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3"/>
      <c r="CW27" s="152">
        <v>0</v>
      </c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>
        <v>0</v>
      </c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74">
        <f t="shared" si="0"/>
        <v>0</v>
      </c>
      <c r="EF27" s="175"/>
      <c r="EG27" s="175"/>
      <c r="EH27" s="175"/>
      <c r="EI27" s="175"/>
      <c r="EJ27" s="175"/>
      <c r="EK27" s="175"/>
      <c r="EL27" s="175"/>
      <c r="EM27" s="175"/>
      <c r="EN27" s="175"/>
      <c r="EO27" s="175"/>
      <c r="EP27" s="175"/>
      <c r="EQ27" s="175"/>
      <c r="ER27" s="175"/>
      <c r="ES27" s="176"/>
      <c r="ET27" s="152">
        <v>0</v>
      </c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63"/>
    </row>
    <row r="28" spans="1:166" s="26" customFormat="1" ht="59.25" customHeight="1">
      <c r="A28" s="157" t="s">
        <v>226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70" t="s">
        <v>35</v>
      </c>
      <c r="AQ28" s="171"/>
      <c r="AR28" s="171"/>
      <c r="AS28" s="171"/>
      <c r="AT28" s="171"/>
      <c r="AU28" s="171"/>
      <c r="AV28" s="167" t="s">
        <v>225</v>
      </c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3"/>
      <c r="BL28" s="174">
        <f>BL29</f>
        <v>-250000000</v>
      </c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6"/>
      <c r="CF28" s="152">
        <f>CF29</f>
        <v>0</v>
      </c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>
        <v>0</v>
      </c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>
        <v>0</v>
      </c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6">
        <f t="shared" si="0"/>
        <v>0</v>
      </c>
      <c r="EF28" s="156"/>
      <c r="EG28" s="156"/>
      <c r="EH28" s="156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6"/>
      <c r="ET28" s="152">
        <v>0</v>
      </c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63"/>
    </row>
    <row r="29" spans="1:166" ht="40.5" customHeight="1">
      <c r="A29" s="160" t="s">
        <v>194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1" t="s">
        <v>35</v>
      </c>
      <c r="AQ29" s="162"/>
      <c r="AR29" s="162"/>
      <c r="AS29" s="162"/>
      <c r="AT29" s="162"/>
      <c r="AU29" s="162"/>
      <c r="AV29" s="142" t="s">
        <v>99</v>
      </c>
      <c r="AW29" s="142"/>
      <c r="AX29" s="142"/>
      <c r="AY29" s="142"/>
      <c r="AZ29" s="142"/>
      <c r="BA29" s="142"/>
      <c r="BB29" s="142"/>
      <c r="BC29" s="142"/>
      <c r="BD29" s="142"/>
      <c r="BE29" s="143"/>
      <c r="BF29" s="144"/>
      <c r="BG29" s="144"/>
      <c r="BH29" s="144"/>
      <c r="BI29" s="144"/>
      <c r="BJ29" s="144"/>
      <c r="BK29" s="145"/>
      <c r="BL29" s="147">
        <v>-250000000</v>
      </c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6">
        <v>0</v>
      </c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>
        <v>0</v>
      </c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>
        <v>0</v>
      </c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>
        <f t="shared" si="0"/>
        <v>0</v>
      </c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7">
        <f>BL29-CF29</f>
        <v>-250000000</v>
      </c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220"/>
    </row>
    <row r="30" spans="1:166" ht="40.5" customHeight="1">
      <c r="A30" s="160" t="s">
        <v>248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1" t="s">
        <v>35</v>
      </c>
      <c r="AQ30" s="162"/>
      <c r="AR30" s="162"/>
      <c r="AS30" s="162"/>
      <c r="AT30" s="162"/>
      <c r="AU30" s="162"/>
      <c r="AV30" s="142" t="s">
        <v>247</v>
      </c>
      <c r="AW30" s="142"/>
      <c r="AX30" s="142"/>
      <c r="AY30" s="142"/>
      <c r="AZ30" s="142"/>
      <c r="BA30" s="142"/>
      <c r="BB30" s="142"/>
      <c r="BC30" s="142"/>
      <c r="BD30" s="142"/>
      <c r="BE30" s="143"/>
      <c r="BF30" s="144"/>
      <c r="BG30" s="144"/>
      <c r="BH30" s="144"/>
      <c r="BI30" s="144"/>
      <c r="BJ30" s="144"/>
      <c r="BK30" s="145"/>
      <c r="BL30" s="146">
        <v>0</v>
      </c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7">
        <v>228142</v>
      </c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6">
        <v>0</v>
      </c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>
        <v>0</v>
      </c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7">
        <f aca="true" t="shared" si="1" ref="EE30:EE35">SUM(CF30)</f>
        <v>228142</v>
      </c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6">
        <v>0</v>
      </c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51"/>
    </row>
    <row r="31" spans="1:166" ht="40.5" customHeight="1">
      <c r="A31" s="160" t="s">
        <v>203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1" t="s">
        <v>35</v>
      </c>
      <c r="AQ31" s="162"/>
      <c r="AR31" s="162"/>
      <c r="AS31" s="162"/>
      <c r="AT31" s="162"/>
      <c r="AU31" s="162"/>
      <c r="AV31" s="142" t="s">
        <v>202</v>
      </c>
      <c r="AW31" s="142"/>
      <c r="AX31" s="142"/>
      <c r="AY31" s="142"/>
      <c r="AZ31" s="142"/>
      <c r="BA31" s="142"/>
      <c r="BB31" s="142"/>
      <c r="BC31" s="142"/>
      <c r="BD31" s="142"/>
      <c r="BE31" s="143"/>
      <c r="BF31" s="144"/>
      <c r="BG31" s="144"/>
      <c r="BH31" s="144"/>
      <c r="BI31" s="144"/>
      <c r="BJ31" s="144"/>
      <c r="BK31" s="145"/>
      <c r="BL31" s="146">
        <v>0</v>
      </c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7">
        <v>6405.84</v>
      </c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  <c r="CQ31" s="147"/>
      <c r="CR31" s="147"/>
      <c r="CS31" s="147"/>
      <c r="CT31" s="147"/>
      <c r="CU31" s="147"/>
      <c r="CV31" s="147"/>
      <c r="CW31" s="146">
        <v>0</v>
      </c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>
        <v>0</v>
      </c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7">
        <f t="shared" si="1"/>
        <v>6405.84</v>
      </c>
      <c r="EF31" s="147"/>
      <c r="EG31" s="147"/>
      <c r="EH31" s="147"/>
      <c r="EI31" s="147"/>
      <c r="EJ31" s="147"/>
      <c r="EK31" s="147"/>
      <c r="EL31" s="147"/>
      <c r="EM31" s="147"/>
      <c r="EN31" s="147"/>
      <c r="EO31" s="147"/>
      <c r="EP31" s="147"/>
      <c r="EQ31" s="147"/>
      <c r="ER31" s="147"/>
      <c r="ES31" s="147"/>
      <c r="ET31" s="146">
        <v>0</v>
      </c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51"/>
    </row>
    <row r="32" spans="1:166" ht="36" customHeight="1">
      <c r="A32" s="160" t="s">
        <v>235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1" t="s">
        <v>35</v>
      </c>
      <c r="AQ32" s="162"/>
      <c r="AR32" s="162"/>
      <c r="AS32" s="162"/>
      <c r="AT32" s="162"/>
      <c r="AU32" s="162"/>
      <c r="AV32" s="142" t="s">
        <v>234</v>
      </c>
      <c r="AW32" s="142"/>
      <c r="AX32" s="142"/>
      <c r="AY32" s="142"/>
      <c r="AZ32" s="142"/>
      <c r="BA32" s="142"/>
      <c r="BB32" s="142"/>
      <c r="BC32" s="142"/>
      <c r="BD32" s="142"/>
      <c r="BE32" s="143"/>
      <c r="BF32" s="144"/>
      <c r="BG32" s="144"/>
      <c r="BH32" s="144"/>
      <c r="BI32" s="144"/>
      <c r="BJ32" s="144"/>
      <c r="BK32" s="145"/>
      <c r="BL32" s="146">
        <v>0</v>
      </c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7">
        <v>86913</v>
      </c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6">
        <v>0</v>
      </c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>
        <v>0</v>
      </c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7">
        <f t="shared" si="1"/>
        <v>86913</v>
      </c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7"/>
      <c r="ET32" s="146">
        <v>0</v>
      </c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51"/>
    </row>
    <row r="33" spans="1:166" ht="40.5" customHeight="1">
      <c r="A33" s="160" t="s">
        <v>195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1" t="s">
        <v>35</v>
      </c>
      <c r="AQ33" s="162"/>
      <c r="AR33" s="162"/>
      <c r="AS33" s="162"/>
      <c r="AT33" s="162"/>
      <c r="AU33" s="162"/>
      <c r="AV33" s="142" t="s">
        <v>96</v>
      </c>
      <c r="AW33" s="142"/>
      <c r="AX33" s="142"/>
      <c r="AY33" s="142"/>
      <c r="AZ33" s="142"/>
      <c r="BA33" s="142"/>
      <c r="BB33" s="142"/>
      <c r="BC33" s="142"/>
      <c r="BD33" s="142"/>
      <c r="BE33" s="143"/>
      <c r="BF33" s="144"/>
      <c r="BG33" s="144"/>
      <c r="BH33" s="144"/>
      <c r="BI33" s="144"/>
      <c r="BJ33" s="144"/>
      <c r="BK33" s="145"/>
      <c r="BL33" s="147">
        <v>250000000</v>
      </c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8">
        <v>0</v>
      </c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50"/>
      <c r="CW33" s="152">
        <v>0</v>
      </c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>
        <v>0</v>
      </c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46">
        <f t="shared" si="1"/>
        <v>0</v>
      </c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53">
        <f>SUM(BL33,-EE33)</f>
        <v>250000000</v>
      </c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5"/>
    </row>
    <row r="34" spans="1:166" ht="40.5" customHeight="1">
      <c r="A34" s="160" t="s">
        <v>97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1" t="s">
        <v>35</v>
      </c>
      <c r="AQ34" s="162"/>
      <c r="AR34" s="162"/>
      <c r="AS34" s="162"/>
      <c r="AT34" s="162"/>
      <c r="AU34" s="162"/>
      <c r="AV34" s="142" t="s">
        <v>98</v>
      </c>
      <c r="AW34" s="142"/>
      <c r="AX34" s="142"/>
      <c r="AY34" s="142"/>
      <c r="AZ34" s="142"/>
      <c r="BA34" s="142"/>
      <c r="BB34" s="142"/>
      <c r="BC34" s="142"/>
      <c r="BD34" s="142"/>
      <c r="BE34" s="143"/>
      <c r="BF34" s="144"/>
      <c r="BG34" s="144"/>
      <c r="BH34" s="144"/>
      <c r="BI34" s="144"/>
      <c r="BJ34" s="144"/>
      <c r="BK34" s="145"/>
      <c r="BL34" s="147">
        <v>135781000</v>
      </c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6">
        <v>135780486</v>
      </c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>
        <v>0</v>
      </c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>
        <v>0</v>
      </c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>
        <f t="shared" si="1"/>
        <v>135780486</v>
      </c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53">
        <f>SUM(BL34,-EE34)</f>
        <v>514</v>
      </c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5"/>
    </row>
    <row r="35" spans="1:166" ht="86.25" customHeight="1" hidden="1">
      <c r="A35" s="160" t="s">
        <v>245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1" t="s">
        <v>35</v>
      </c>
      <c r="AQ35" s="162"/>
      <c r="AR35" s="162"/>
      <c r="AS35" s="162"/>
      <c r="AT35" s="162"/>
      <c r="AU35" s="162"/>
      <c r="AV35" s="142" t="s">
        <v>246</v>
      </c>
      <c r="AW35" s="142"/>
      <c r="AX35" s="142"/>
      <c r="AY35" s="142"/>
      <c r="AZ35" s="142"/>
      <c r="BA35" s="142"/>
      <c r="BB35" s="142"/>
      <c r="BC35" s="142"/>
      <c r="BD35" s="142"/>
      <c r="BE35" s="143"/>
      <c r="BF35" s="144"/>
      <c r="BG35" s="144"/>
      <c r="BH35" s="144"/>
      <c r="BI35" s="144"/>
      <c r="BJ35" s="144"/>
      <c r="BK35" s="145"/>
      <c r="BL35" s="146">
        <v>0</v>
      </c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>
        <v>0</v>
      </c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>
        <v>0</v>
      </c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>
        <f t="shared" si="1"/>
        <v>0</v>
      </c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>
        <v>0</v>
      </c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51"/>
    </row>
    <row r="36" spans="1:166" ht="15" customHeight="1">
      <c r="A36" s="227" t="s">
        <v>68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161" t="s">
        <v>37</v>
      </c>
      <c r="AQ36" s="162"/>
      <c r="AR36" s="162"/>
      <c r="AS36" s="162"/>
      <c r="AT36" s="162"/>
      <c r="AU36" s="162"/>
      <c r="AV36" s="36" t="s">
        <v>39</v>
      </c>
      <c r="AW36" s="36"/>
      <c r="AX36" s="36"/>
      <c r="AY36" s="36"/>
      <c r="AZ36" s="36"/>
      <c r="BA36" s="36"/>
      <c r="BB36" s="36"/>
      <c r="BC36" s="36"/>
      <c r="BD36" s="36"/>
      <c r="BE36" s="37"/>
      <c r="BF36" s="38"/>
      <c r="BG36" s="38"/>
      <c r="BH36" s="38"/>
      <c r="BI36" s="38"/>
      <c r="BJ36" s="38"/>
      <c r="BK36" s="39"/>
      <c r="BL36" s="146">
        <v>0</v>
      </c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>
        <v>0</v>
      </c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>
        <v>0</v>
      </c>
      <c r="CX36" s="146"/>
      <c r="CY36" s="146"/>
      <c r="CZ36" s="146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6">
        <v>0</v>
      </c>
      <c r="DO36" s="146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6"/>
      <c r="EB36" s="146"/>
      <c r="EC36" s="146"/>
      <c r="ED36" s="146"/>
      <c r="EE36" s="146">
        <v>0</v>
      </c>
      <c r="EF36" s="146"/>
      <c r="EG36" s="146"/>
      <c r="EH36" s="146"/>
      <c r="EI36" s="146"/>
      <c r="EJ36" s="146"/>
      <c r="EK36" s="146"/>
      <c r="EL36" s="146"/>
      <c r="EM36" s="146"/>
      <c r="EN36" s="146"/>
      <c r="EO36" s="146"/>
      <c r="EP36" s="146"/>
      <c r="EQ36" s="146"/>
      <c r="ER36" s="146"/>
      <c r="ES36" s="146"/>
      <c r="ET36" s="146">
        <v>0</v>
      </c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  <c r="FF36" s="146"/>
      <c r="FG36" s="146"/>
      <c r="FH36" s="146"/>
      <c r="FI36" s="146"/>
      <c r="FJ36" s="151"/>
    </row>
    <row r="37" spans="1:166" ht="15" customHeight="1">
      <c r="A37" s="208" t="s">
        <v>36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9"/>
      <c r="AP37" s="80"/>
      <c r="AQ37" s="81"/>
      <c r="AR37" s="81"/>
      <c r="AS37" s="81"/>
      <c r="AT37" s="81"/>
      <c r="AU37" s="193"/>
      <c r="AV37" s="224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6"/>
      <c r="BL37" s="177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178"/>
      <c r="CC37" s="178"/>
      <c r="CD37" s="178"/>
      <c r="CE37" s="179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220"/>
    </row>
    <row r="38" spans="1:166" ht="15" customHeight="1" hidden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161"/>
      <c r="AQ38" s="162"/>
      <c r="AR38" s="162"/>
      <c r="AS38" s="162"/>
      <c r="AT38" s="162"/>
      <c r="AU38" s="162"/>
      <c r="AV38" s="36"/>
      <c r="AW38" s="36"/>
      <c r="AX38" s="36"/>
      <c r="AY38" s="36"/>
      <c r="AZ38" s="36"/>
      <c r="BA38" s="36"/>
      <c r="BB38" s="36"/>
      <c r="BC38" s="36"/>
      <c r="BD38" s="36"/>
      <c r="BE38" s="37"/>
      <c r="BF38" s="38"/>
      <c r="BG38" s="38"/>
      <c r="BH38" s="38"/>
      <c r="BI38" s="38"/>
      <c r="BJ38" s="38"/>
      <c r="BK38" s="39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228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30"/>
      <c r="CW38" s="228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30"/>
      <c r="DN38" s="228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30"/>
      <c r="EE38" s="228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30"/>
      <c r="ET38" s="228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31"/>
    </row>
    <row r="39" spans="1:166" ht="7.5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161"/>
      <c r="AQ39" s="162"/>
      <c r="AR39" s="162"/>
      <c r="AS39" s="162"/>
      <c r="AT39" s="162"/>
      <c r="AU39" s="162"/>
      <c r="AV39" s="36"/>
      <c r="AW39" s="36"/>
      <c r="AX39" s="36"/>
      <c r="AY39" s="36"/>
      <c r="AZ39" s="36"/>
      <c r="BA39" s="36"/>
      <c r="BB39" s="36"/>
      <c r="BC39" s="36"/>
      <c r="BD39" s="36"/>
      <c r="BE39" s="37"/>
      <c r="BF39" s="38"/>
      <c r="BG39" s="38"/>
      <c r="BH39" s="38"/>
      <c r="BI39" s="38"/>
      <c r="BJ39" s="38"/>
      <c r="BK39" s="39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  <c r="CQ39" s="147"/>
      <c r="CR39" s="147"/>
      <c r="CS39" s="147"/>
      <c r="CT39" s="147"/>
      <c r="CU39" s="147"/>
      <c r="CV39" s="147"/>
      <c r="CW39" s="147"/>
      <c r="CX39" s="147"/>
      <c r="CY39" s="147"/>
      <c r="CZ39" s="147"/>
      <c r="DA39" s="147"/>
      <c r="DB39" s="147"/>
      <c r="DC39" s="147"/>
      <c r="DD39" s="147"/>
      <c r="DE39" s="147"/>
      <c r="DF39" s="147"/>
      <c r="DG39" s="147"/>
      <c r="DH39" s="147"/>
      <c r="DI39" s="147"/>
      <c r="DJ39" s="147"/>
      <c r="DK39" s="147"/>
      <c r="DL39" s="147"/>
      <c r="DM39" s="147"/>
      <c r="DN39" s="147"/>
      <c r="DO39" s="147"/>
      <c r="DP39" s="147"/>
      <c r="DQ39" s="147"/>
      <c r="DR39" s="147"/>
      <c r="DS39" s="147"/>
      <c r="DT39" s="147"/>
      <c r="DU39" s="147"/>
      <c r="DV39" s="147"/>
      <c r="DW39" s="147"/>
      <c r="DX39" s="147"/>
      <c r="DY39" s="147"/>
      <c r="DZ39" s="147"/>
      <c r="EA39" s="147"/>
      <c r="EB39" s="147"/>
      <c r="EC39" s="147"/>
      <c r="ED39" s="147"/>
      <c r="EE39" s="147"/>
      <c r="EF39" s="147"/>
      <c r="EG39" s="147"/>
      <c r="EH39" s="147"/>
      <c r="EI39" s="147"/>
      <c r="EJ39" s="147"/>
      <c r="EK39" s="147"/>
      <c r="EL39" s="147"/>
      <c r="EM39" s="147"/>
      <c r="EN39" s="147"/>
      <c r="EO39" s="147"/>
      <c r="EP39" s="147"/>
      <c r="EQ39" s="147"/>
      <c r="ER39" s="147"/>
      <c r="ES39" s="147"/>
      <c r="ET39" s="147"/>
      <c r="EU39" s="147"/>
      <c r="EV39" s="147"/>
      <c r="EW39" s="147"/>
      <c r="EX39" s="147"/>
      <c r="EY39" s="147"/>
      <c r="EZ39" s="147"/>
      <c r="FA39" s="147"/>
      <c r="FB39" s="147"/>
      <c r="FC39" s="147"/>
      <c r="FD39" s="147"/>
      <c r="FE39" s="147"/>
      <c r="FF39" s="147"/>
      <c r="FG39" s="147"/>
      <c r="FH39" s="147"/>
      <c r="FI39" s="147"/>
      <c r="FJ39" s="220"/>
    </row>
    <row r="40" spans="1:166" ht="15.75" customHeight="1">
      <c r="A40" s="160" t="s">
        <v>100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1" t="s">
        <v>38</v>
      </c>
      <c r="AQ40" s="162"/>
      <c r="AR40" s="162"/>
      <c r="AS40" s="162"/>
      <c r="AT40" s="162"/>
      <c r="AU40" s="162"/>
      <c r="AV40" s="143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5"/>
      <c r="BL40" s="152">
        <f>SUM(BL42,BL45)</f>
        <v>0</v>
      </c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  <c r="BZ40" s="152"/>
      <c r="CA40" s="152"/>
      <c r="CB40" s="152"/>
      <c r="CC40" s="152"/>
      <c r="CD40" s="152"/>
      <c r="CE40" s="152"/>
      <c r="CF40" s="156" t="s">
        <v>39</v>
      </c>
      <c r="CG40" s="156"/>
      <c r="CH40" s="156"/>
      <c r="CI40" s="156"/>
      <c r="CJ40" s="156"/>
      <c r="CK40" s="156"/>
      <c r="CL40" s="156"/>
      <c r="CM40" s="156"/>
      <c r="CN40" s="156"/>
      <c r="CO40" s="156"/>
      <c r="CP40" s="156"/>
      <c r="CQ40" s="156"/>
      <c r="CR40" s="156"/>
      <c r="CS40" s="156"/>
      <c r="CT40" s="156"/>
      <c r="CU40" s="156"/>
      <c r="CV40" s="156"/>
      <c r="CW40" s="156">
        <f>SUM(CW42,CW45)</f>
        <v>-2700000000</v>
      </c>
      <c r="CX40" s="156"/>
      <c r="CY40" s="156"/>
      <c r="CZ40" s="156"/>
      <c r="DA40" s="156"/>
      <c r="DB40" s="156"/>
      <c r="DC40" s="156"/>
      <c r="DD40" s="156"/>
      <c r="DE40" s="156"/>
      <c r="DF40" s="156"/>
      <c r="DG40" s="156"/>
      <c r="DH40" s="156"/>
      <c r="DI40" s="156"/>
      <c r="DJ40" s="156"/>
      <c r="DK40" s="156"/>
      <c r="DL40" s="156"/>
      <c r="DM40" s="156"/>
      <c r="DN40" s="221">
        <v>0</v>
      </c>
      <c r="DO40" s="233"/>
      <c r="DP40" s="233"/>
      <c r="DQ40" s="233"/>
      <c r="DR40" s="233"/>
      <c r="DS40" s="233"/>
      <c r="DT40" s="233"/>
      <c r="DU40" s="233"/>
      <c r="DV40" s="233"/>
      <c r="DW40" s="233"/>
      <c r="DX40" s="233"/>
      <c r="DY40" s="233"/>
      <c r="DZ40" s="233"/>
      <c r="EA40" s="233"/>
      <c r="EB40" s="233"/>
      <c r="EC40" s="233"/>
      <c r="ED40" s="234"/>
      <c r="EE40" s="156">
        <f>SUM(CW40:ED40)</f>
        <v>-2700000000</v>
      </c>
      <c r="EF40" s="156"/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6"/>
      <c r="ES40" s="156"/>
      <c r="ET40" s="152">
        <v>0</v>
      </c>
      <c r="EU40" s="152"/>
      <c r="EV40" s="152"/>
      <c r="EW40" s="152"/>
      <c r="EX40" s="152"/>
      <c r="EY40" s="152"/>
      <c r="EZ40" s="152"/>
      <c r="FA40" s="152"/>
      <c r="FB40" s="152"/>
      <c r="FC40" s="152"/>
      <c r="FD40" s="152"/>
      <c r="FE40" s="152"/>
      <c r="FF40" s="152"/>
      <c r="FG40" s="152"/>
      <c r="FH40" s="152"/>
      <c r="FI40" s="152"/>
      <c r="FJ40" s="163"/>
    </row>
    <row r="41" spans="1:166" ht="31.5" customHeight="1" hidden="1">
      <c r="A41" s="160" t="s">
        <v>101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1" t="s">
        <v>38</v>
      </c>
      <c r="AQ41" s="162"/>
      <c r="AR41" s="162"/>
      <c r="AS41" s="162"/>
      <c r="AT41" s="162"/>
      <c r="AU41" s="162"/>
      <c r="AV41" s="167" t="s">
        <v>102</v>
      </c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3"/>
      <c r="BL41" s="221">
        <v>2400000000</v>
      </c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4"/>
      <c r="CF41" s="147" t="s">
        <v>39</v>
      </c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56">
        <f>SUM(CW43,CW46)</f>
        <v>-2700000000</v>
      </c>
      <c r="CX41" s="156"/>
      <c r="CY41" s="156"/>
      <c r="CZ41" s="156"/>
      <c r="DA41" s="156"/>
      <c r="DB41" s="156"/>
      <c r="DC41" s="156"/>
      <c r="DD41" s="156"/>
      <c r="DE41" s="156"/>
      <c r="DF41" s="156"/>
      <c r="DG41" s="156"/>
      <c r="DH41" s="156"/>
      <c r="DI41" s="156"/>
      <c r="DJ41" s="156"/>
      <c r="DK41" s="156"/>
      <c r="DL41" s="156"/>
      <c r="DM41" s="156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152"/>
      <c r="DZ41" s="152"/>
      <c r="EA41" s="152"/>
      <c r="EB41" s="152"/>
      <c r="EC41" s="152"/>
      <c r="ED41" s="152"/>
      <c r="EE41" s="156">
        <f>SUM(CW41)</f>
        <v>-2700000000</v>
      </c>
      <c r="EF41" s="156"/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6"/>
      <c r="ES41" s="156"/>
      <c r="ET41" s="156">
        <f>SUM(BL41,-EE41)</f>
        <v>5100000000</v>
      </c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6"/>
      <c r="FF41" s="156"/>
      <c r="FG41" s="156"/>
      <c r="FH41" s="156"/>
      <c r="FI41" s="156"/>
      <c r="FJ41" s="235"/>
    </row>
    <row r="42" spans="1:166" ht="14.25" customHeight="1">
      <c r="A42" s="227" t="s">
        <v>75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161" t="s">
        <v>40</v>
      </c>
      <c r="AQ42" s="162"/>
      <c r="AR42" s="162"/>
      <c r="AS42" s="162"/>
      <c r="AT42" s="162"/>
      <c r="AU42" s="162"/>
      <c r="AV42" s="142" t="s">
        <v>116</v>
      </c>
      <c r="AW42" s="142"/>
      <c r="AX42" s="142"/>
      <c r="AY42" s="142"/>
      <c r="AZ42" s="142"/>
      <c r="BA42" s="142"/>
      <c r="BB42" s="142"/>
      <c r="BC42" s="142"/>
      <c r="BD42" s="142"/>
      <c r="BE42" s="143"/>
      <c r="BF42" s="144"/>
      <c r="BG42" s="144"/>
      <c r="BH42" s="144"/>
      <c r="BI42" s="144"/>
      <c r="BJ42" s="144"/>
      <c r="BK42" s="145"/>
      <c r="BL42" s="146">
        <f>SUM(BL43)</f>
        <v>0</v>
      </c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7" t="s">
        <v>39</v>
      </c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>
        <f>SUM(CW43:DM44)</f>
        <v>-139800000000</v>
      </c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8">
        <v>0</v>
      </c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  <c r="EC42" s="149"/>
      <c r="ED42" s="150"/>
      <c r="EE42" s="147">
        <f>SUM(CW42:ED42)</f>
        <v>-139800000000</v>
      </c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 t="s">
        <v>39</v>
      </c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220"/>
    </row>
    <row r="43" spans="1:166" ht="48" customHeight="1">
      <c r="A43" s="160" t="s">
        <v>236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1" t="s">
        <v>40</v>
      </c>
      <c r="AQ43" s="162"/>
      <c r="AR43" s="162"/>
      <c r="AS43" s="162"/>
      <c r="AT43" s="162"/>
      <c r="AU43" s="162"/>
      <c r="AV43" s="142" t="s">
        <v>103</v>
      </c>
      <c r="AW43" s="142"/>
      <c r="AX43" s="142"/>
      <c r="AY43" s="142"/>
      <c r="AZ43" s="142"/>
      <c r="BA43" s="142"/>
      <c r="BB43" s="142"/>
      <c r="BC43" s="142"/>
      <c r="BD43" s="142"/>
      <c r="BE43" s="143"/>
      <c r="BF43" s="144"/>
      <c r="BG43" s="144"/>
      <c r="BH43" s="144"/>
      <c r="BI43" s="144"/>
      <c r="BJ43" s="144"/>
      <c r="BK43" s="145"/>
      <c r="BL43" s="146">
        <v>0</v>
      </c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7" t="s">
        <v>39</v>
      </c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  <c r="CQ43" s="147"/>
      <c r="CR43" s="147"/>
      <c r="CS43" s="147"/>
      <c r="CT43" s="147"/>
      <c r="CU43" s="147"/>
      <c r="CV43" s="147"/>
      <c r="CW43" s="153">
        <v>-138000000000</v>
      </c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7"/>
      <c r="DN43" s="148">
        <v>0</v>
      </c>
      <c r="DO43" s="149"/>
      <c r="DP43" s="149"/>
      <c r="DQ43" s="149"/>
      <c r="DR43" s="149"/>
      <c r="DS43" s="149"/>
      <c r="DT43" s="149"/>
      <c r="DU43" s="149"/>
      <c r="DV43" s="149"/>
      <c r="DW43" s="149"/>
      <c r="DX43" s="149"/>
      <c r="DY43" s="149"/>
      <c r="DZ43" s="149"/>
      <c r="EA43" s="149"/>
      <c r="EB43" s="149"/>
      <c r="EC43" s="149"/>
      <c r="ED43" s="150"/>
      <c r="EE43" s="153">
        <f>SUM(CW43:ED43)</f>
        <v>-138000000000</v>
      </c>
      <c r="EF43" s="236"/>
      <c r="EG43" s="236"/>
      <c r="EH43" s="236"/>
      <c r="EI43" s="236"/>
      <c r="EJ43" s="236"/>
      <c r="EK43" s="236"/>
      <c r="EL43" s="236"/>
      <c r="EM43" s="236"/>
      <c r="EN43" s="236"/>
      <c r="EO43" s="236"/>
      <c r="EP43" s="236"/>
      <c r="EQ43" s="236"/>
      <c r="ER43" s="236"/>
      <c r="ES43" s="237"/>
      <c r="ET43" s="147" t="s">
        <v>39</v>
      </c>
      <c r="EU43" s="147"/>
      <c r="EV43" s="147"/>
      <c r="EW43" s="147"/>
      <c r="EX43" s="147"/>
      <c r="EY43" s="147"/>
      <c r="EZ43" s="147"/>
      <c r="FA43" s="147"/>
      <c r="FB43" s="147"/>
      <c r="FC43" s="147"/>
      <c r="FD43" s="147"/>
      <c r="FE43" s="147"/>
      <c r="FF43" s="147"/>
      <c r="FG43" s="147"/>
      <c r="FH43" s="147"/>
      <c r="FI43" s="147"/>
      <c r="FJ43" s="220"/>
    </row>
    <row r="44" spans="1:166" ht="44.25" customHeight="1">
      <c r="A44" s="160" t="s">
        <v>237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1" t="s">
        <v>40</v>
      </c>
      <c r="AQ44" s="162"/>
      <c r="AR44" s="162"/>
      <c r="AS44" s="162"/>
      <c r="AT44" s="162"/>
      <c r="AU44" s="162"/>
      <c r="AV44" s="142" t="s">
        <v>153</v>
      </c>
      <c r="AW44" s="142"/>
      <c r="AX44" s="142"/>
      <c r="AY44" s="142"/>
      <c r="AZ44" s="142"/>
      <c r="BA44" s="142"/>
      <c r="BB44" s="142"/>
      <c r="BC44" s="142"/>
      <c r="BD44" s="142"/>
      <c r="BE44" s="143"/>
      <c r="BF44" s="144"/>
      <c r="BG44" s="144"/>
      <c r="BH44" s="144"/>
      <c r="BI44" s="144"/>
      <c r="BJ44" s="144"/>
      <c r="BK44" s="145"/>
      <c r="BL44" s="146">
        <v>0</v>
      </c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 t="s">
        <v>39</v>
      </c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53">
        <v>-1800000000</v>
      </c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7"/>
      <c r="DN44" s="148">
        <v>0</v>
      </c>
      <c r="DO44" s="149"/>
      <c r="DP44" s="149"/>
      <c r="DQ44" s="149"/>
      <c r="DR44" s="149"/>
      <c r="DS44" s="149"/>
      <c r="DT44" s="149"/>
      <c r="DU44" s="149"/>
      <c r="DV44" s="149"/>
      <c r="DW44" s="149"/>
      <c r="DX44" s="149"/>
      <c r="DY44" s="149"/>
      <c r="DZ44" s="149"/>
      <c r="EA44" s="149"/>
      <c r="EB44" s="149"/>
      <c r="EC44" s="149"/>
      <c r="ED44" s="150"/>
      <c r="EE44" s="153">
        <f>SUM(CW44:ED44)</f>
        <v>-1800000000</v>
      </c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7"/>
      <c r="ET44" s="147" t="s">
        <v>39</v>
      </c>
      <c r="EU44" s="147"/>
      <c r="EV44" s="147"/>
      <c r="EW44" s="147"/>
      <c r="EX44" s="147"/>
      <c r="EY44" s="147"/>
      <c r="EZ44" s="147"/>
      <c r="FA44" s="147"/>
      <c r="FB44" s="147"/>
      <c r="FC44" s="147"/>
      <c r="FD44" s="147"/>
      <c r="FE44" s="147"/>
      <c r="FF44" s="147"/>
      <c r="FG44" s="147"/>
      <c r="FH44" s="147"/>
      <c r="FI44" s="147"/>
      <c r="FJ44" s="220"/>
    </row>
    <row r="45" spans="1:166" ht="21.75" customHeight="1">
      <c r="A45" s="227" t="s">
        <v>76</v>
      </c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161" t="s">
        <v>41</v>
      </c>
      <c r="AQ45" s="162"/>
      <c r="AR45" s="162"/>
      <c r="AS45" s="162"/>
      <c r="AT45" s="162"/>
      <c r="AU45" s="162"/>
      <c r="AV45" s="142" t="s">
        <v>117</v>
      </c>
      <c r="AW45" s="142"/>
      <c r="AX45" s="142"/>
      <c r="AY45" s="142"/>
      <c r="AZ45" s="142"/>
      <c r="BA45" s="142"/>
      <c r="BB45" s="142"/>
      <c r="BC45" s="142"/>
      <c r="BD45" s="142"/>
      <c r="BE45" s="143"/>
      <c r="BF45" s="144"/>
      <c r="BG45" s="144"/>
      <c r="BH45" s="144"/>
      <c r="BI45" s="144"/>
      <c r="BJ45" s="144"/>
      <c r="BK45" s="145"/>
      <c r="BL45" s="146">
        <v>0</v>
      </c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7" t="s">
        <v>39</v>
      </c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>
        <f>SUM(CW46:DM47)</f>
        <v>137100000000</v>
      </c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6">
        <v>0</v>
      </c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7">
        <f>SUM(CW45)</f>
        <v>137100000000</v>
      </c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 t="s">
        <v>39</v>
      </c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220"/>
    </row>
    <row r="46" spans="1:166" ht="49.5" customHeight="1">
      <c r="A46" s="160" t="s">
        <v>238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1" t="s">
        <v>41</v>
      </c>
      <c r="AQ46" s="162"/>
      <c r="AR46" s="162"/>
      <c r="AS46" s="162"/>
      <c r="AT46" s="162"/>
      <c r="AU46" s="162"/>
      <c r="AV46" s="142" t="s">
        <v>104</v>
      </c>
      <c r="AW46" s="142"/>
      <c r="AX46" s="142"/>
      <c r="AY46" s="142"/>
      <c r="AZ46" s="142"/>
      <c r="BA46" s="142"/>
      <c r="BB46" s="142"/>
      <c r="BC46" s="142"/>
      <c r="BD46" s="142"/>
      <c r="BE46" s="143"/>
      <c r="BF46" s="144"/>
      <c r="BG46" s="144"/>
      <c r="BH46" s="144"/>
      <c r="BI46" s="144"/>
      <c r="BJ46" s="144"/>
      <c r="BK46" s="145"/>
      <c r="BL46" s="146">
        <v>0</v>
      </c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7" t="s">
        <v>39</v>
      </c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>
        <v>135300000000</v>
      </c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6">
        <v>0</v>
      </c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7">
        <f>SUM(CW46)</f>
        <v>135300000000</v>
      </c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 t="s">
        <v>39</v>
      </c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220"/>
    </row>
    <row r="47" spans="1:166" ht="49.5" customHeight="1">
      <c r="A47" s="160" t="s">
        <v>239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1" t="s">
        <v>41</v>
      </c>
      <c r="AQ47" s="162"/>
      <c r="AR47" s="162"/>
      <c r="AS47" s="162"/>
      <c r="AT47" s="162"/>
      <c r="AU47" s="162"/>
      <c r="AV47" s="142" t="s">
        <v>154</v>
      </c>
      <c r="AW47" s="142"/>
      <c r="AX47" s="142"/>
      <c r="AY47" s="142"/>
      <c r="AZ47" s="142"/>
      <c r="BA47" s="142"/>
      <c r="BB47" s="142"/>
      <c r="BC47" s="142"/>
      <c r="BD47" s="142"/>
      <c r="BE47" s="143"/>
      <c r="BF47" s="144"/>
      <c r="BG47" s="144"/>
      <c r="BH47" s="144"/>
      <c r="BI47" s="144"/>
      <c r="BJ47" s="144"/>
      <c r="BK47" s="145"/>
      <c r="BL47" s="146">
        <v>0</v>
      </c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 t="s">
        <v>39</v>
      </c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7">
        <v>1800000000</v>
      </c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6">
        <v>0</v>
      </c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7">
        <f>SUM(CW47)</f>
        <v>1800000000</v>
      </c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 t="s">
        <v>39</v>
      </c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220"/>
    </row>
    <row r="48" spans="1:166" ht="22.5" customHeight="1" thickBot="1">
      <c r="A48" s="242" t="s">
        <v>50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43" t="s">
        <v>42</v>
      </c>
      <c r="AQ48" s="244"/>
      <c r="AR48" s="244"/>
      <c r="AS48" s="244"/>
      <c r="AT48" s="244"/>
      <c r="AU48" s="244"/>
      <c r="AV48" s="245" t="s">
        <v>39</v>
      </c>
      <c r="AW48" s="245"/>
      <c r="AX48" s="245"/>
      <c r="AY48" s="245"/>
      <c r="AZ48" s="245"/>
      <c r="BA48" s="245"/>
      <c r="BB48" s="245"/>
      <c r="BC48" s="245"/>
      <c r="BD48" s="245"/>
      <c r="BE48" s="246"/>
      <c r="BF48" s="247"/>
      <c r="BG48" s="247"/>
      <c r="BH48" s="247"/>
      <c r="BI48" s="247"/>
      <c r="BJ48" s="247"/>
      <c r="BK48" s="248"/>
      <c r="BL48" s="240" t="s">
        <v>39</v>
      </c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39">
        <f>SUM(CF54)</f>
        <v>-167505779.32999992</v>
      </c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39"/>
      <c r="CU48" s="239"/>
      <c r="CV48" s="239"/>
      <c r="CW48" s="239">
        <f>SUM(CW54,CW58)</f>
        <v>2700000000</v>
      </c>
      <c r="CX48" s="239"/>
      <c r="CY48" s="239"/>
      <c r="CZ48" s="239"/>
      <c r="DA48" s="239"/>
      <c r="DB48" s="239"/>
      <c r="DC48" s="239"/>
      <c r="DD48" s="239"/>
      <c r="DE48" s="239"/>
      <c r="DF48" s="239"/>
      <c r="DG48" s="239"/>
      <c r="DH48" s="239"/>
      <c r="DI48" s="239"/>
      <c r="DJ48" s="239"/>
      <c r="DK48" s="239"/>
      <c r="DL48" s="239"/>
      <c r="DM48" s="239"/>
      <c r="DN48" s="238">
        <v>0</v>
      </c>
      <c r="DO48" s="238"/>
      <c r="DP48" s="238"/>
      <c r="DQ48" s="238"/>
      <c r="DR48" s="238"/>
      <c r="DS48" s="238"/>
      <c r="DT48" s="238"/>
      <c r="DU48" s="238"/>
      <c r="DV48" s="238"/>
      <c r="DW48" s="238"/>
      <c r="DX48" s="238"/>
      <c r="DY48" s="238"/>
      <c r="DZ48" s="238"/>
      <c r="EA48" s="238"/>
      <c r="EB48" s="238"/>
      <c r="EC48" s="238"/>
      <c r="ED48" s="238"/>
      <c r="EE48" s="239">
        <f>SUM(CF48,CW48)</f>
        <v>2532494220.67</v>
      </c>
      <c r="EF48" s="239"/>
      <c r="EG48" s="239"/>
      <c r="EH48" s="239"/>
      <c r="EI48" s="239"/>
      <c r="EJ48" s="239"/>
      <c r="EK48" s="239"/>
      <c r="EL48" s="239"/>
      <c r="EM48" s="239"/>
      <c r="EN48" s="239"/>
      <c r="EO48" s="239"/>
      <c r="EP48" s="239"/>
      <c r="EQ48" s="239"/>
      <c r="ER48" s="239"/>
      <c r="ES48" s="239"/>
      <c r="ET48" s="240" t="s">
        <v>39</v>
      </c>
      <c r="EU48" s="240"/>
      <c r="EV48" s="240"/>
      <c r="EW48" s="240"/>
      <c r="EX48" s="240"/>
      <c r="EY48" s="240"/>
      <c r="EZ48" s="240"/>
      <c r="FA48" s="240"/>
      <c r="FB48" s="240"/>
      <c r="FC48" s="240"/>
      <c r="FD48" s="240"/>
      <c r="FE48" s="240"/>
      <c r="FF48" s="240"/>
      <c r="FG48" s="240"/>
      <c r="FH48" s="240"/>
      <c r="FI48" s="240"/>
      <c r="FJ48" s="241"/>
    </row>
    <row r="49" spans="1:166" ht="11.25" customHeight="1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11" t="s">
        <v>56</v>
      </c>
    </row>
    <row r="50" spans="1:165" ht="3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</row>
    <row r="51" spans="1:166" ht="11.25" customHeight="1">
      <c r="A51" s="51" t="s">
        <v>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2"/>
      <c r="AP51" s="50" t="s">
        <v>17</v>
      </c>
      <c r="AQ51" s="51"/>
      <c r="AR51" s="51"/>
      <c r="AS51" s="51"/>
      <c r="AT51" s="51"/>
      <c r="AU51" s="52"/>
      <c r="AV51" s="50" t="s">
        <v>67</v>
      </c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  <c r="BL51" s="50" t="s">
        <v>49</v>
      </c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2"/>
      <c r="CF51" s="47" t="s">
        <v>18</v>
      </c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9"/>
      <c r="ET51" s="50" t="s">
        <v>22</v>
      </c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</row>
    <row r="52" spans="1:166" ht="33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5"/>
      <c r="AP52" s="53"/>
      <c r="AQ52" s="54"/>
      <c r="AR52" s="54"/>
      <c r="AS52" s="54"/>
      <c r="AT52" s="54"/>
      <c r="AU52" s="55"/>
      <c r="AV52" s="53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5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5"/>
      <c r="CF52" s="48" t="s">
        <v>74</v>
      </c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9"/>
      <c r="CW52" s="47" t="s">
        <v>19</v>
      </c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9"/>
      <c r="DN52" s="47" t="s">
        <v>20</v>
      </c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9"/>
      <c r="EE52" s="47" t="s">
        <v>21</v>
      </c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9"/>
      <c r="ET52" s="53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</row>
    <row r="53" spans="1:166" ht="12" thickBot="1">
      <c r="A53" s="96">
        <v>1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7"/>
      <c r="AP53" s="44">
        <v>2</v>
      </c>
      <c r="AQ53" s="45"/>
      <c r="AR53" s="45"/>
      <c r="AS53" s="45"/>
      <c r="AT53" s="45"/>
      <c r="AU53" s="46"/>
      <c r="AV53" s="44">
        <v>3</v>
      </c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6"/>
      <c r="BL53" s="44">
        <v>4</v>
      </c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6"/>
      <c r="CF53" s="44">
        <v>5</v>
      </c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6"/>
      <c r="CW53" s="44">
        <v>6</v>
      </c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6"/>
      <c r="DN53" s="44">
        <v>7</v>
      </c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6"/>
      <c r="EE53" s="44">
        <v>8</v>
      </c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6"/>
      <c r="ET53" s="44">
        <v>9</v>
      </c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</row>
    <row r="54" spans="1:166" ht="33" customHeight="1">
      <c r="A54" s="255" t="s">
        <v>72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6"/>
      <c r="AP54" s="257" t="s">
        <v>48</v>
      </c>
      <c r="AQ54" s="62"/>
      <c r="AR54" s="62"/>
      <c r="AS54" s="62"/>
      <c r="AT54" s="62"/>
      <c r="AU54" s="63"/>
      <c r="AV54" s="249" t="s">
        <v>39</v>
      </c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1"/>
      <c r="BL54" s="249" t="s">
        <v>39</v>
      </c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1"/>
      <c r="CF54" s="249">
        <f>SUM(CF55,CF57)</f>
        <v>-167505779.32999992</v>
      </c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1"/>
      <c r="CW54" s="249">
        <f>SUM(CW55,CW57)</f>
        <v>2700000000</v>
      </c>
      <c r="CX54" s="250"/>
      <c r="CY54" s="250"/>
      <c r="CZ54" s="250"/>
      <c r="DA54" s="250"/>
      <c r="DB54" s="250"/>
      <c r="DC54" s="250"/>
      <c r="DD54" s="250"/>
      <c r="DE54" s="250"/>
      <c r="DF54" s="250"/>
      <c r="DG54" s="250"/>
      <c r="DH54" s="250"/>
      <c r="DI54" s="250"/>
      <c r="DJ54" s="250"/>
      <c r="DK54" s="250"/>
      <c r="DL54" s="250"/>
      <c r="DM54" s="251"/>
      <c r="DN54" s="249" t="s">
        <v>39</v>
      </c>
      <c r="DO54" s="250"/>
      <c r="DP54" s="250"/>
      <c r="DQ54" s="250"/>
      <c r="DR54" s="250"/>
      <c r="DS54" s="250"/>
      <c r="DT54" s="250"/>
      <c r="DU54" s="250"/>
      <c r="DV54" s="250"/>
      <c r="DW54" s="250"/>
      <c r="DX54" s="250"/>
      <c r="DY54" s="250"/>
      <c r="DZ54" s="250"/>
      <c r="EA54" s="250"/>
      <c r="EB54" s="250"/>
      <c r="EC54" s="250"/>
      <c r="ED54" s="251"/>
      <c r="EE54" s="249">
        <f>SUM(EE55,EE57)</f>
        <v>2532494220.669998</v>
      </c>
      <c r="EF54" s="250"/>
      <c r="EG54" s="250"/>
      <c r="EH54" s="250"/>
      <c r="EI54" s="250"/>
      <c r="EJ54" s="250"/>
      <c r="EK54" s="250"/>
      <c r="EL54" s="250"/>
      <c r="EM54" s="250"/>
      <c r="EN54" s="250"/>
      <c r="EO54" s="250"/>
      <c r="EP54" s="250"/>
      <c r="EQ54" s="250"/>
      <c r="ER54" s="250"/>
      <c r="ES54" s="251"/>
      <c r="ET54" s="249" t="s">
        <v>39</v>
      </c>
      <c r="EU54" s="250"/>
      <c r="EV54" s="250"/>
      <c r="EW54" s="250"/>
      <c r="EX54" s="250"/>
      <c r="EY54" s="250"/>
      <c r="EZ54" s="250"/>
      <c r="FA54" s="250"/>
      <c r="FB54" s="250"/>
      <c r="FC54" s="250"/>
      <c r="FD54" s="250"/>
      <c r="FE54" s="250"/>
      <c r="FF54" s="250"/>
      <c r="FG54" s="250"/>
      <c r="FH54" s="250"/>
      <c r="FI54" s="250"/>
      <c r="FJ54" s="252"/>
    </row>
    <row r="55" spans="1:166" ht="15" customHeight="1">
      <c r="A55" s="208" t="s">
        <v>36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9"/>
      <c r="AP55" s="253" t="s">
        <v>43</v>
      </c>
      <c r="AQ55" s="211"/>
      <c r="AR55" s="211"/>
      <c r="AS55" s="211"/>
      <c r="AT55" s="211"/>
      <c r="AU55" s="212"/>
      <c r="AV55" s="177" t="s">
        <v>39</v>
      </c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9"/>
      <c r="BL55" s="177" t="s">
        <v>39</v>
      </c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9"/>
      <c r="CF55" s="177">
        <f>-58232376877.09+53700000000+158460.74</f>
        <v>-4532218416.349997</v>
      </c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9"/>
      <c r="CW55" s="177">
        <v>-53700000000</v>
      </c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9"/>
      <c r="DN55" s="177" t="s">
        <v>39</v>
      </c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9"/>
      <c r="EE55" s="177">
        <f>SUM(CF55:DM56)</f>
        <v>-58232218416.35</v>
      </c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9"/>
      <c r="ET55" s="177" t="s">
        <v>39</v>
      </c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207"/>
    </row>
    <row r="56" spans="1:166" ht="13.5" customHeight="1">
      <c r="A56" s="255" t="s">
        <v>52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4"/>
      <c r="AQ56" s="215"/>
      <c r="AR56" s="215"/>
      <c r="AS56" s="215"/>
      <c r="AT56" s="215"/>
      <c r="AU56" s="216"/>
      <c r="AV56" s="228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30"/>
      <c r="BL56" s="228"/>
      <c r="BM56" s="229"/>
      <c r="BN56" s="229"/>
      <c r="BO56" s="229"/>
      <c r="BP56" s="229"/>
      <c r="BQ56" s="229"/>
      <c r="BR56" s="229"/>
      <c r="BS56" s="229"/>
      <c r="BT56" s="229"/>
      <c r="BU56" s="229"/>
      <c r="BV56" s="229"/>
      <c r="BW56" s="229"/>
      <c r="BX56" s="229"/>
      <c r="BY56" s="229"/>
      <c r="BZ56" s="229"/>
      <c r="CA56" s="229"/>
      <c r="CB56" s="229"/>
      <c r="CC56" s="229"/>
      <c r="CD56" s="229"/>
      <c r="CE56" s="230"/>
      <c r="CF56" s="228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30"/>
      <c r="CW56" s="228"/>
      <c r="CX56" s="229"/>
      <c r="CY56" s="229"/>
      <c r="CZ56" s="229"/>
      <c r="DA56" s="229"/>
      <c r="DB56" s="229"/>
      <c r="DC56" s="229"/>
      <c r="DD56" s="229"/>
      <c r="DE56" s="229"/>
      <c r="DF56" s="229"/>
      <c r="DG56" s="229"/>
      <c r="DH56" s="229"/>
      <c r="DI56" s="229"/>
      <c r="DJ56" s="229"/>
      <c r="DK56" s="229"/>
      <c r="DL56" s="229"/>
      <c r="DM56" s="230"/>
      <c r="DN56" s="228"/>
      <c r="DO56" s="229"/>
      <c r="DP56" s="229"/>
      <c r="DQ56" s="229"/>
      <c r="DR56" s="229"/>
      <c r="DS56" s="229"/>
      <c r="DT56" s="229"/>
      <c r="DU56" s="229"/>
      <c r="DV56" s="229"/>
      <c r="DW56" s="229"/>
      <c r="DX56" s="229"/>
      <c r="DY56" s="229"/>
      <c r="DZ56" s="229"/>
      <c r="EA56" s="229"/>
      <c r="EB56" s="229"/>
      <c r="EC56" s="229"/>
      <c r="ED56" s="230"/>
      <c r="EE56" s="228"/>
      <c r="EF56" s="229"/>
      <c r="EG56" s="229"/>
      <c r="EH56" s="229"/>
      <c r="EI56" s="229"/>
      <c r="EJ56" s="229"/>
      <c r="EK56" s="229"/>
      <c r="EL56" s="229"/>
      <c r="EM56" s="229"/>
      <c r="EN56" s="229"/>
      <c r="EO56" s="229"/>
      <c r="EP56" s="229"/>
      <c r="EQ56" s="229"/>
      <c r="ER56" s="229"/>
      <c r="ES56" s="230"/>
      <c r="ET56" s="228"/>
      <c r="EU56" s="229"/>
      <c r="EV56" s="229"/>
      <c r="EW56" s="229"/>
      <c r="EX56" s="229"/>
      <c r="EY56" s="229"/>
      <c r="EZ56" s="229"/>
      <c r="FA56" s="229"/>
      <c r="FB56" s="229"/>
      <c r="FC56" s="229"/>
      <c r="FD56" s="229"/>
      <c r="FE56" s="229"/>
      <c r="FF56" s="229"/>
      <c r="FG56" s="229"/>
      <c r="FH56" s="229"/>
      <c r="FI56" s="229"/>
      <c r="FJ56" s="231"/>
    </row>
    <row r="57" spans="1:166" ht="18" customHeight="1" thickBot="1">
      <c r="A57" s="259" t="s">
        <v>51</v>
      </c>
      <c r="B57" s="260"/>
      <c r="C57" s="260"/>
      <c r="D57" s="260"/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1"/>
      <c r="AP57" s="262" t="s">
        <v>44</v>
      </c>
      <c r="AQ57" s="263"/>
      <c r="AR57" s="263"/>
      <c r="AS57" s="263"/>
      <c r="AT57" s="263"/>
      <c r="AU57" s="263"/>
      <c r="AV57" s="240" t="s">
        <v>39</v>
      </c>
      <c r="AW57" s="240"/>
      <c r="AX57" s="240"/>
      <c r="AY57" s="240"/>
      <c r="AZ57" s="240"/>
      <c r="BA57" s="240"/>
      <c r="BB57" s="240"/>
      <c r="BC57" s="240"/>
      <c r="BD57" s="240"/>
      <c r="BE57" s="264"/>
      <c r="BF57" s="265"/>
      <c r="BG57" s="265"/>
      <c r="BH57" s="265"/>
      <c r="BI57" s="265"/>
      <c r="BJ57" s="265"/>
      <c r="BK57" s="266"/>
      <c r="BL57" s="240" t="s">
        <v>39</v>
      </c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>
        <f>60764712637.02-56400000000</f>
        <v>4364712637.019997</v>
      </c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67">
        <v>56400000000</v>
      </c>
      <c r="CX57" s="267"/>
      <c r="CY57" s="267"/>
      <c r="CZ57" s="267"/>
      <c r="DA57" s="267"/>
      <c r="DB57" s="267"/>
      <c r="DC57" s="267"/>
      <c r="DD57" s="267"/>
      <c r="DE57" s="267"/>
      <c r="DF57" s="267"/>
      <c r="DG57" s="267"/>
      <c r="DH57" s="267"/>
      <c r="DI57" s="267"/>
      <c r="DJ57" s="267"/>
      <c r="DK57" s="267"/>
      <c r="DL57" s="267"/>
      <c r="DM57" s="267"/>
      <c r="DN57" s="240" t="s">
        <v>39</v>
      </c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  <c r="DY57" s="240"/>
      <c r="DZ57" s="240"/>
      <c r="EA57" s="240"/>
      <c r="EB57" s="240"/>
      <c r="EC57" s="240"/>
      <c r="ED57" s="240"/>
      <c r="EE57" s="240">
        <f>SUM(CF57:DM57)</f>
        <v>60764712637.02</v>
      </c>
      <c r="EF57" s="240"/>
      <c r="EG57" s="240"/>
      <c r="EH57" s="240"/>
      <c r="EI57" s="240"/>
      <c r="EJ57" s="240"/>
      <c r="EK57" s="240"/>
      <c r="EL57" s="240"/>
      <c r="EM57" s="240"/>
      <c r="EN57" s="240"/>
      <c r="EO57" s="240"/>
      <c r="EP57" s="240"/>
      <c r="EQ57" s="240"/>
      <c r="ER57" s="240"/>
      <c r="ES57" s="240"/>
      <c r="ET57" s="240" t="s">
        <v>39</v>
      </c>
      <c r="EU57" s="240"/>
      <c r="EV57" s="240"/>
      <c r="EW57" s="240"/>
      <c r="EX57" s="240"/>
      <c r="EY57" s="240"/>
      <c r="EZ57" s="240"/>
      <c r="FA57" s="240"/>
      <c r="FB57" s="240"/>
      <c r="FC57" s="240"/>
      <c r="FD57" s="240"/>
      <c r="FE57" s="240"/>
      <c r="FF57" s="240"/>
      <c r="FG57" s="240"/>
      <c r="FH57" s="240"/>
      <c r="FI57" s="240"/>
      <c r="FJ57" s="241"/>
    </row>
    <row r="58" spans="1:166" ht="22.5" customHeight="1">
      <c r="A58" s="242" t="s">
        <v>73</v>
      </c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68" t="s">
        <v>45</v>
      </c>
      <c r="AQ58" s="60"/>
      <c r="AR58" s="60"/>
      <c r="AS58" s="60"/>
      <c r="AT58" s="60"/>
      <c r="AU58" s="60"/>
      <c r="AV58" s="269" t="s">
        <v>39</v>
      </c>
      <c r="AW58" s="269"/>
      <c r="AX58" s="269"/>
      <c r="AY58" s="269"/>
      <c r="AZ58" s="269"/>
      <c r="BA58" s="269"/>
      <c r="BB58" s="269"/>
      <c r="BC58" s="269"/>
      <c r="BD58" s="269"/>
      <c r="BE58" s="249"/>
      <c r="BF58" s="250"/>
      <c r="BG58" s="250"/>
      <c r="BH58" s="250"/>
      <c r="BI58" s="250"/>
      <c r="BJ58" s="250"/>
      <c r="BK58" s="251"/>
      <c r="BL58" s="269" t="s">
        <v>39</v>
      </c>
      <c r="BM58" s="269"/>
      <c r="BN58" s="269"/>
      <c r="BO58" s="269"/>
      <c r="BP58" s="269"/>
      <c r="BQ58" s="269"/>
      <c r="BR58" s="269"/>
      <c r="BS58" s="269"/>
      <c r="BT58" s="269"/>
      <c r="BU58" s="269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 t="s">
        <v>39</v>
      </c>
      <c r="CG58" s="269"/>
      <c r="CH58" s="269"/>
      <c r="CI58" s="269"/>
      <c r="CJ58" s="269"/>
      <c r="CK58" s="269"/>
      <c r="CL58" s="269"/>
      <c r="CM58" s="269"/>
      <c r="CN58" s="269"/>
      <c r="CO58" s="269"/>
      <c r="CP58" s="269"/>
      <c r="CQ58" s="269"/>
      <c r="CR58" s="269"/>
      <c r="CS58" s="269"/>
      <c r="CT58" s="269"/>
      <c r="CU58" s="269"/>
      <c r="CV58" s="269"/>
      <c r="CW58" s="270">
        <f>SUM(CW59,CW61)</f>
        <v>0</v>
      </c>
      <c r="CX58" s="270"/>
      <c r="CY58" s="270"/>
      <c r="CZ58" s="270"/>
      <c r="DA58" s="270"/>
      <c r="DB58" s="270"/>
      <c r="DC58" s="270"/>
      <c r="DD58" s="270"/>
      <c r="DE58" s="270"/>
      <c r="DF58" s="270"/>
      <c r="DG58" s="270"/>
      <c r="DH58" s="270"/>
      <c r="DI58" s="270"/>
      <c r="DJ58" s="270"/>
      <c r="DK58" s="270"/>
      <c r="DL58" s="270"/>
      <c r="DM58" s="270"/>
      <c r="DN58" s="270">
        <v>0</v>
      </c>
      <c r="DO58" s="270"/>
      <c r="DP58" s="270"/>
      <c r="DQ58" s="270"/>
      <c r="DR58" s="270"/>
      <c r="DS58" s="270"/>
      <c r="DT58" s="270"/>
      <c r="DU58" s="270"/>
      <c r="DV58" s="270"/>
      <c r="DW58" s="270"/>
      <c r="DX58" s="270"/>
      <c r="DY58" s="270"/>
      <c r="DZ58" s="270"/>
      <c r="EA58" s="270"/>
      <c r="EB58" s="270"/>
      <c r="EC58" s="270"/>
      <c r="ED58" s="270"/>
      <c r="EE58" s="270">
        <f>SUM(EE59,EE61)</f>
        <v>0</v>
      </c>
      <c r="EF58" s="270"/>
      <c r="EG58" s="270"/>
      <c r="EH58" s="270"/>
      <c r="EI58" s="270"/>
      <c r="EJ58" s="270"/>
      <c r="EK58" s="270"/>
      <c r="EL58" s="270"/>
      <c r="EM58" s="270"/>
      <c r="EN58" s="270"/>
      <c r="EO58" s="270"/>
      <c r="EP58" s="270"/>
      <c r="EQ58" s="270"/>
      <c r="ER58" s="270"/>
      <c r="ES58" s="270"/>
      <c r="ET58" s="269" t="s">
        <v>39</v>
      </c>
      <c r="EU58" s="269"/>
      <c r="EV58" s="269"/>
      <c r="EW58" s="269"/>
      <c r="EX58" s="269"/>
      <c r="EY58" s="269"/>
      <c r="EZ58" s="269"/>
      <c r="FA58" s="269"/>
      <c r="FB58" s="269"/>
      <c r="FC58" s="269"/>
      <c r="FD58" s="269"/>
      <c r="FE58" s="269"/>
      <c r="FF58" s="269"/>
      <c r="FG58" s="269"/>
      <c r="FH58" s="269"/>
      <c r="FI58" s="269"/>
      <c r="FJ58" s="271"/>
    </row>
    <row r="59" spans="1:166" ht="11.25" customHeight="1">
      <c r="A59" s="187" t="s">
        <v>16</v>
      </c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8"/>
      <c r="AP59" s="253" t="s">
        <v>46</v>
      </c>
      <c r="AQ59" s="211"/>
      <c r="AR59" s="211"/>
      <c r="AS59" s="211"/>
      <c r="AT59" s="211"/>
      <c r="AU59" s="212"/>
      <c r="AV59" s="177" t="s">
        <v>39</v>
      </c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9"/>
      <c r="BL59" s="177" t="s">
        <v>39</v>
      </c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9"/>
      <c r="CF59" s="177" t="s">
        <v>39</v>
      </c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9"/>
      <c r="CW59" s="177">
        <v>56400000000</v>
      </c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9"/>
      <c r="DN59" s="272">
        <v>0</v>
      </c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4"/>
      <c r="EE59" s="177">
        <f>SUM(CW59)</f>
        <v>56400000000</v>
      </c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9"/>
      <c r="ET59" s="177" t="s">
        <v>39</v>
      </c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207"/>
    </row>
    <row r="60" spans="1:166" ht="10.5" customHeight="1">
      <c r="A60" s="201" t="s">
        <v>106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2"/>
      <c r="AP60" s="254"/>
      <c r="AQ60" s="215"/>
      <c r="AR60" s="215"/>
      <c r="AS60" s="215"/>
      <c r="AT60" s="215"/>
      <c r="AU60" s="216"/>
      <c r="AV60" s="228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30"/>
      <c r="BL60" s="228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229"/>
      <c r="CA60" s="229"/>
      <c r="CB60" s="229"/>
      <c r="CC60" s="229"/>
      <c r="CD60" s="229"/>
      <c r="CE60" s="230"/>
      <c r="CF60" s="228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30"/>
      <c r="CW60" s="228"/>
      <c r="CX60" s="229"/>
      <c r="CY60" s="229"/>
      <c r="CZ60" s="229"/>
      <c r="DA60" s="229"/>
      <c r="DB60" s="229"/>
      <c r="DC60" s="229"/>
      <c r="DD60" s="229"/>
      <c r="DE60" s="229"/>
      <c r="DF60" s="229"/>
      <c r="DG60" s="229"/>
      <c r="DH60" s="229"/>
      <c r="DI60" s="229"/>
      <c r="DJ60" s="229"/>
      <c r="DK60" s="229"/>
      <c r="DL60" s="229"/>
      <c r="DM60" s="230"/>
      <c r="DN60" s="275"/>
      <c r="DO60" s="276"/>
      <c r="DP60" s="276"/>
      <c r="DQ60" s="276"/>
      <c r="DR60" s="276"/>
      <c r="DS60" s="276"/>
      <c r="DT60" s="276"/>
      <c r="DU60" s="276"/>
      <c r="DV60" s="276"/>
      <c r="DW60" s="276"/>
      <c r="DX60" s="276"/>
      <c r="DY60" s="276"/>
      <c r="DZ60" s="276"/>
      <c r="EA60" s="276"/>
      <c r="EB60" s="276"/>
      <c r="EC60" s="276"/>
      <c r="ED60" s="277"/>
      <c r="EE60" s="228"/>
      <c r="EF60" s="229"/>
      <c r="EG60" s="229"/>
      <c r="EH60" s="229"/>
      <c r="EI60" s="229"/>
      <c r="EJ60" s="229"/>
      <c r="EK60" s="229"/>
      <c r="EL60" s="229"/>
      <c r="EM60" s="229"/>
      <c r="EN60" s="229"/>
      <c r="EO60" s="229"/>
      <c r="EP60" s="229"/>
      <c r="EQ60" s="229"/>
      <c r="ER60" s="229"/>
      <c r="ES60" s="230"/>
      <c r="ET60" s="228"/>
      <c r="EU60" s="229"/>
      <c r="EV60" s="229"/>
      <c r="EW60" s="229"/>
      <c r="EX60" s="229"/>
      <c r="EY60" s="229"/>
      <c r="EZ60" s="229"/>
      <c r="FA60" s="229"/>
      <c r="FB60" s="229"/>
      <c r="FC60" s="229"/>
      <c r="FD60" s="229"/>
      <c r="FE60" s="229"/>
      <c r="FF60" s="229"/>
      <c r="FG60" s="229"/>
      <c r="FH60" s="229"/>
      <c r="FI60" s="229"/>
      <c r="FJ60" s="231"/>
    </row>
    <row r="61" spans="1:166" ht="14.25" customHeight="1">
      <c r="A61" s="278" t="s">
        <v>107</v>
      </c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80"/>
      <c r="AP61" s="281" t="s">
        <v>47</v>
      </c>
      <c r="AQ61" s="282"/>
      <c r="AR61" s="282"/>
      <c r="AS61" s="282"/>
      <c r="AT61" s="282"/>
      <c r="AU61" s="282"/>
      <c r="AV61" s="283" t="s">
        <v>39</v>
      </c>
      <c r="AW61" s="283"/>
      <c r="AX61" s="283"/>
      <c r="AY61" s="283"/>
      <c r="AZ61" s="283"/>
      <c r="BA61" s="283"/>
      <c r="BB61" s="283"/>
      <c r="BC61" s="283"/>
      <c r="BD61" s="283"/>
      <c r="BE61" s="177"/>
      <c r="BF61" s="178"/>
      <c r="BG61" s="178"/>
      <c r="BH61" s="178"/>
      <c r="BI61" s="178"/>
      <c r="BJ61" s="178"/>
      <c r="BK61" s="179"/>
      <c r="BL61" s="283" t="s">
        <v>39</v>
      </c>
      <c r="BM61" s="283"/>
      <c r="BN61" s="283"/>
      <c r="BO61" s="283"/>
      <c r="BP61" s="283"/>
      <c r="BQ61" s="283"/>
      <c r="BR61" s="283"/>
      <c r="BS61" s="283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 t="s">
        <v>39</v>
      </c>
      <c r="CG61" s="283"/>
      <c r="CH61" s="283"/>
      <c r="CI61" s="283"/>
      <c r="CJ61" s="283"/>
      <c r="CK61" s="283"/>
      <c r="CL61" s="283"/>
      <c r="CM61" s="283"/>
      <c r="CN61" s="283"/>
      <c r="CO61" s="283"/>
      <c r="CP61" s="283"/>
      <c r="CQ61" s="283"/>
      <c r="CR61" s="283"/>
      <c r="CS61" s="283"/>
      <c r="CT61" s="283"/>
      <c r="CU61" s="283"/>
      <c r="CV61" s="283"/>
      <c r="CW61" s="177">
        <v>-56400000000</v>
      </c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9"/>
      <c r="DN61" s="300">
        <v>0</v>
      </c>
      <c r="DO61" s="300"/>
      <c r="DP61" s="300"/>
      <c r="DQ61" s="300"/>
      <c r="DR61" s="300"/>
      <c r="DS61" s="300"/>
      <c r="DT61" s="300"/>
      <c r="DU61" s="300"/>
      <c r="DV61" s="300"/>
      <c r="DW61" s="300"/>
      <c r="DX61" s="300"/>
      <c r="DY61" s="300"/>
      <c r="DZ61" s="300"/>
      <c r="EA61" s="300"/>
      <c r="EB61" s="300"/>
      <c r="EC61" s="300"/>
      <c r="ED61" s="300"/>
      <c r="EE61" s="283">
        <f>SUM(CW61)</f>
        <v>-56400000000</v>
      </c>
      <c r="EF61" s="283"/>
      <c r="EG61" s="283"/>
      <c r="EH61" s="283"/>
      <c r="EI61" s="283"/>
      <c r="EJ61" s="283"/>
      <c r="EK61" s="283"/>
      <c r="EL61" s="283"/>
      <c r="EM61" s="283"/>
      <c r="EN61" s="283"/>
      <c r="EO61" s="283"/>
      <c r="EP61" s="283"/>
      <c r="EQ61" s="283"/>
      <c r="ER61" s="283"/>
      <c r="ES61" s="283"/>
      <c r="ET61" s="283" t="s">
        <v>39</v>
      </c>
      <c r="EU61" s="283"/>
      <c r="EV61" s="283"/>
      <c r="EW61" s="283"/>
      <c r="EX61" s="283"/>
      <c r="EY61" s="283"/>
      <c r="EZ61" s="283"/>
      <c r="FA61" s="283"/>
      <c r="FB61" s="283"/>
      <c r="FC61" s="283"/>
      <c r="FD61" s="283"/>
      <c r="FE61" s="283"/>
      <c r="FF61" s="283"/>
      <c r="FG61" s="283"/>
      <c r="FH61" s="283"/>
      <c r="FI61" s="283"/>
      <c r="FJ61" s="294"/>
    </row>
    <row r="62" spans="1:166" ht="1.5" customHeight="1" thickBot="1">
      <c r="A62" s="288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90"/>
      <c r="AP62" s="291"/>
      <c r="AQ62" s="292"/>
      <c r="AR62" s="292"/>
      <c r="AS62" s="292"/>
      <c r="AT62" s="292"/>
      <c r="AU62" s="292"/>
      <c r="AV62" s="293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86"/>
      <c r="BM62" s="287"/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6"/>
      <c r="CG62" s="287"/>
      <c r="CH62" s="287"/>
      <c r="CI62" s="287"/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95"/>
      <c r="CW62" s="297"/>
      <c r="CX62" s="298"/>
      <c r="CY62" s="298"/>
      <c r="CZ62" s="298"/>
      <c r="DA62" s="298"/>
      <c r="DB62" s="298"/>
      <c r="DC62" s="298"/>
      <c r="DD62" s="298"/>
      <c r="DE62" s="298"/>
      <c r="DF62" s="298"/>
      <c r="DG62" s="298"/>
      <c r="DH62" s="298"/>
      <c r="DI62" s="298"/>
      <c r="DJ62" s="298"/>
      <c r="DK62" s="298"/>
      <c r="DL62" s="298"/>
      <c r="DM62" s="299"/>
      <c r="DN62" s="286"/>
      <c r="DO62" s="287"/>
      <c r="DP62" s="287"/>
      <c r="DQ62" s="287"/>
      <c r="DR62" s="287"/>
      <c r="DS62" s="287"/>
      <c r="DT62" s="287"/>
      <c r="DU62" s="287"/>
      <c r="DV62" s="287"/>
      <c r="DW62" s="287"/>
      <c r="DX62" s="287"/>
      <c r="DY62" s="287"/>
      <c r="DZ62" s="287"/>
      <c r="EA62" s="287"/>
      <c r="EB62" s="287"/>
      <c r="EC62" s="287"/>
      <c r="ED62" s="287"/>
      <c r="EE62" s="286"/>
      <c r="EF62" s="287"/>
      <c r="EG62" s="287"/>
      <c r="EH62" s="287"/>
      <c r="EI62" s="287"/>
      <c r="EJ62" s="287"/>
      <c r="EK62" s="287"/>
      <c r="EL62" s="287"/>
      <c r="EM62" s="287"/>
      <c r="EN62" s="287"/>
      <c r="EO62" s="287"/>
      <c r="EP62" s="287"/>
      <c r="EQ62" s="287"/>
      <c r="ER62" s="287"/>
      <c r="ES62" s="295"/>
      <c r="ET62" s="286"/>
      <c r="EU62" s="287"/>
      <c r="EV62" s="287"/>
      <c r="EW62" s="287"/>
      <c r="EX62" s="287"/>
      <c r="EY62" s="287"/>
      <c r="EZ62" s="287"/>
      <c r="FA62" s="287"/>
      <c r="FB62" s="287"/>
      <c r="FC62" s="287"/>
      <c r="FD62" s="287"/>
      <c r="FE62" s="287"/>
      <c r="FF62" s="287"/>
      <c r="FG62" s="287"/>
      <c r="FH62" s="287"/>
      <c r="FI62" s="287"/>
      <c r="FJ62" s="296"/>
    </row>
    <row r="63" ht="11.25"/>
    <row r="64" ht="11.25"/>
    <row r="65" spans="1:166" ht="11.25">
      <c r="A65" s="1" t="s">
        <v>7</v>
      </c>
      <c r="M65" s="1" t="s">
        <v>269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17"/>
      <c r="AF65" s="4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BA65" s="86" t="s">
        <v>265</v>
      </c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F65" s="1" t="s">
        <v>27</v>
      </c>
      <c r="DC65" s="1" t="s">
        <v>266</v>
      </c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4"/>
    </row>
    <row r="66" spans="1:166" ht="11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7" t="s">
        <v>264</v>
      </c>
      <c r="P66" s="19"/>
      <c r="Q66" s="20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4"/>
      <c r="AK66" s="285" t="s">
        <v>9</v>
      </c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BA66" s="285" t="s">
        <v>10</v>
      </c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5"/>
      <c r="BS66" s="285"/>
      <c r="BT66" s="285"/>
      <c r="BU66" s="285"/>
      <c r="BV66" s="285"/>
      <c r="BW66" s="285"/>
      <c r="BX66" s="285"/>
      <c r="BY66" s="285"/>
      <c r="BZ66" s="285"/>
      <c r="CA66" s="21"/>
      <c r="CF66" s="1" t="s">
        <v>28</v>
      </c>
      <c r="DC66" s="1" t="s">
        <v>267</v>
      </c>
      <c r="EI66" s="22"/>
      <c r="EJ66" s="22"/>
      <c r="EK66" s="22"/>
      <c r="EL66" s="23"/>
      <c r="EM66" s="23"/>
      <c r="EN66" s="23"/>
      <c r="EO66" s="23"/>
      <c r="EP66" s="22"/>
      <c r="EQ66" s="23"/>
      <c r="ER66" s="23"/>
      <c r="ES66" s="23"/>
      <c r="ET66" s="19"/>
      <c r="EU66" s="19"/>
      <c r="EV66" s="19"/>
      <c r="EW66" s="19"/>
      <c r="EX66" s="23"/>
      <c r="EY66" s="24" t="s">
        <v>268</v>
      </c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2"/>
    </row>
    <row r="67" spans="13:153" ht="11.25">
      <c r="M67" s="27"/>
      <c r="DQ67" s="3"/>
      <c r="DR67" s="3"/>
      <c r="EG67" s="285" t="s">
        <v>9</v>
      </c>
      <c r="EH67" s="285"/>
      <c r="EI67" s="285"/>
      <c r="EJ67" s="285"/>
      <c r="EK67" s="285"/>
      <c r="EL67" s="285"/>
      <c r="EM67" s="285"/>
      <c r="EN67" s="285"/>
      <c r="EO67" s="285"/>
      <c r="EP67" s="285"/>
      <c r="EQ67" s="285"/>
      <c r="ER67" s="285"/>
      <c r="ES67" s="285"/>
      <c r="ET67" s="285"/>
      <c r="EW67" s="21" t="s">
        <v>10</v>
      </c>
    </row>
    <row r="68" spans="1:144" ht="29.25" customHeight="1">
      <c r="A68" s="1" t="s">
        <v>8</v>
      </c>
      <c r="Q68" s="1" t="s">
        <v>199</v>
      </c>
      <c r="AI68" s="22"/>
      <c r="AJ68" s="22"/>
      <c r="AK68" s="22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BA68" s="86" t="s">
        <v>201</v>
      </c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</row>
    <row r="69" spans="17:166" ht="11.25">
      <c r="Q69" s="1" t="s">
        <v>105</v>
      </c>
      <c r="AF69" s="3"/>
      <c r="AG69" s="3"/>
      <c r="AL69" s="284" t="s">
        <v>9</v>
      </c>
      <c r="AM69" s="284"/>
      <c r="AN69" s="284"/>
      <c r="AO69" s="284"/>
      <c r="AP69" s="284"/>
      <c r="AQ69" s="284"/>
      <c r="AR69" s="284"/>
      <c r="AS69" s="284"/>
      <c r="AT69" s="284"/>
      <c r="AU69" s="284"/>
      <c r="AV69" s="284"/>
      <c r="AW69" s="284"/>
      <c r="AX69" s="284"/>
      <c r="AY69" s="284"/>
      <c r="BA69" s="285" t="s">
        <v>10</v>
      </c>
      <c r="BB69" s="285"/>
      <c r="BC69" s="285"/>
      <c r="BD69" s="285"/>
      <c r="BE69" s="285"/>
      <c r="BF69" s="285"/>
      <c r="BG69" s="285"/>
      <c r="BH69" s="285"/>
      <c r="BI69" s="285"/>
      <c r="BJ69" s="285"/>
      <c r="BK69" s="285"/>
      <c r="BL69" s="285"/>
      <c r="BM69" s="285"/>
      <c r="BN69" s="285"/>
      <c r="BO69" s="285"/>
      <c r="BP69" s="285"/>
      <c r="BQ69" s="285"/>
      <c r="BR69" s="285"/>
      <c r="BS69" s="285"/>
      <c r="BT69" s="285"/>
      <c r="BU69" s="285"/>
      <c r="BV69" s="285"/>
      <c r="BW69" s="285"/>
      <c r="BX69" s="285"/>
      <c r="BY69" s="285"/>
      <c r="BZ69" s="285"/>
      <c r="CA69" s="285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FJ69" s="4"/>
    </row>
    <row r="70" spans="17:166" ht="12" customHeight="1">
      <c r="Q70" s="1" t="s">
        <v>200</v>
      </c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FJ70" s="4"/>
    </row>
    <row r="71" spans="1:166" ht="13.5" customHeight="1">
      <c r="A71" s="87" t="s">
        <v>11</v>
      </c>
      <c r="B71" s="87"/>
      <c r="C71" s="215"/>
      <c r="D71" s="215"/>
      <c r="E71" s="215"/>
      <c r="F71" s="1" t="s">
        <v>11</v>
      </c>
      <c r="I71" s="86" t="s">
        <v>263</v>
      </c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>
        <v>20</v>
      </c>
      <c r="Z71" s="87"/>
      <c r="AA71" s="87"/>
      <c r="AB71" s="87"/>
      <c r="AC71" s="88" t="s">
        <v>250</v>
      </c>
      <c r="AD71" s="88"/>
      <c r="AE71" s="88"/>
      <c r="AF71" s="1" t="s">
        <v>59</v>
      </c>
      <c r="CD71" s="5"/>
      <c r="CE71" s="5"/>
      <c r="CF71" s="5"/>
      <c r="CG71" s="5"/>
      <c r="CH71" s="5"/>
      <c r="CI71" s="4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4"/>
      <c r="CY71" s="4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4"/>
      <c r="DW71" s="4"/>
      <c r="DX71" s="13"/>
      <c r="DY71" s="13"/>
      <c r="DZ71" s="12"/>
      <c r="EA71" s="12"/>
      <c r="EB71" s="12"/>
      <c r="FD71" s="4"/>
      <c r="FE71" s="4"/>
      <c r="FF71" s="4"/>
      <c r="FG71" s="4"/>
      <c r="FH71" s="4"/>
      <c r="FI71" s="4"/>
      <c r="FJ71" s="4"/>
    </row>
    <row r="73" ht="6.75" customHeight="1"/>
    <row r="75" ht="11.25"/>
    <row r="76" ht="11.25"/>
    <row r="77" ht="11.25"/>
    <row r="78" ht="11.25"/>
    <row r="79" ht="11.25"/>
    <row r="80" ht="11.25"/>
    <row r="83" ht="11.25"/>
    <row r="84" ht="11.25"/>
    <row r="85" ht="11.25"/>
    <row r="86" ht="11.25"/>
  </sheetData>
  <sheetProtection/>
  <mergeCells count="495">
    <mergeCell ref="DN31:ED31"/>
    <mergeCell ref="ET29:FJ29"/>
    <mergeCell ref="DN30:ED30"/>
    <mergeCell ref="CW32:DM32"/>
    <mergeCell ref="DN32:ED32"/>
    <mergeCell ref="EE27:ES27"/>
    <mergeCell ref="EE30:ES30"/>
    <mergeCell ref="ET30:FJ30"/>
    <mergeCell ref="CW30:DM30"/>
    <mergeCell ref="EE32:ES32"/>
    <mergeCell ref="ET32:FJ32"/>
    <mergeCell ref="ET31:FJ31"/>
    <mergeCell ref="AP23:AU23"/>
    <mergeCell ref="EE31:ES31"/>
    <mergeCell ref="BL23:CE23"/>
    <mergeCell ref="CF28:CV28"/>
    <mergeCell ref="CW28:DM28"/>
    <mergeCell ref="EE26:ES26"/>
    <mergeCell ref="ET28:FJ28"/>
    <mergeCell ref="EE20:ES20"/>
    <mergeCell ref="ET20:FJ20"/>
    <mergeCell ref="A26:AO26"/>
    <mergeCell ref="AP26:AU26"/>
    <mergeCell ref="AV26:BK26"/>
    <mergeCell ref="BL26:CE26"/>
    <mergeCell ref="CF26:CV26"/>
    <mergeCell ref="A20:AO20"/>
    <mergeCell ref="AP20:AU20"/>
    <mergeCell ref="ET26:FJ26"/>
    <mergeCell ref="BL20:CE20"/>
    <mergeCell ref="CF20:CV20"/>
    <mergeCell ref="CW20:DM20"/>
    <mergeCell ref="CW34:DM34"/>
    <mergeCell ref="DN34:ED34"/>
    <mergeCell ref="AV29:BK29"/>
    <mergeCell ref="BL29:CE29"/>
    <mergeCell ref="BL25:CE25"/>
    <mergeCell ref="CW26:DM26"/>
    <mergeCell ref="DN20:ED20"/>
    <mergeCell ref="A44:AO44"/>
    <mergeCell ref="ET47:FJ47"/>
    <mergeCell ref="A47:AO47"/>
    <mergeCell ref="AP47:AU47"/>
    <mergeCell ref="AV47:BK47"/>
    <mergeCell ref="BL47:CE47"/>
    <mergeCell ref="CF47:CV47"/>
    <mergeCell ref="CW47:DM47"/>
    <mergeCell ref="AP44:AU44"/>
    <mergeCell ref="AV44:BK44"/>
    <mergeCell ref="BL44:CE44"/>
    <mergeCell ref="CF44:CV44"/>
    <mergeCell ref="CW44:DM44"/>
    <mergeCell ref="CW45:DM45"/>
    <mergeCell ref="DN62:ED62"/>
    <mergeCell ref="DN61:ED61"/>
    <mergeCell ref="CF55:CV56"/>
    <mergeCell ref="CW55:DM56"/>
    <mergeCell ref="DN55:ED56"/>
    <mergeCell ref="CF54:CV54"/>
    <mergeCell ref="EG67:ET67"/>
    <mergeCell ref="ET61:FJ61"/>
    <mergeCell ref="CF62:CV62"/>
    <mergeCell ref="EE62:ES62"/>
    <mergeCell ref="ET62:FJ62"/>
    <mergeCell ref="ET59:FJ60"/>
    <mergeCell ref="CW61:DM62"/>
    <mergeCell ref="EE61:ES61"/>
    <mergeCell ref="AV62:BK62"/>
    <mergeCell ref="A71:B71"/>
    <mergeCell ref="C71:E71"/>
    <mergeCell ref="I71:X71"/>
    <mergeCell ref="Y71:AB71"/>
    <mergeCell ref="AL68:AY68"/>
    <mergeCell ref="BA68:CA68"/>
    <mergeCell ref="AL69:AY69"/>
    <mergeCell ref="BA69:CA69"/>
    <mergeCell ref="AC71:AE71"/>
    <mergeCell ref="BL62:CE62"/>
    <mergeCell ref="BA65:CA65"/>
    <mergeCell ref="AK66:AY66"/>
    <mergeCell ref="BA66:BZ66"/>
    <mergeCell ref="A62:AO62"/>
    <mergeCell ref="AP62:AU62"/>
    <mergeCell ref="A61:AO61"/>
    <mergeCell ref="AP61:AU61"/>
    <mergeCell ref="AV61:BK61"/>
    <mergeCell ref="BL61:CE61"/>
    <mergeCell ref="CF61:CV61"/>
    <mergeCell ref="CF59:CV60"/>
    <mergeCell ref="CW59:DM60"/>
    <mergeCell ref="DN59:ED60"/>
    <mergeCell ref="EE59:ES60"/>
    <mergeCell ref="A59:AO59"/>
    <mergeCell ref="AP59:AU60"/>
    <mergeCell ref="AV59:BK60"/>
    <mergeCell ref="BL59:CE60"/>
    <mergeCell ref="A60:AO60"/>
    <mergeCell ref="ET57:FJ57"/>
    <mergeCell ref="A58:AO58"/>
    <mergeCell ref="AP58:AU58"/>
    <mergeCell ref="AV58:BK58"/>
    <mergeCell ref="BL58:CE58"/>
    <mergeCell ref="CF58:CV58"/>
    <mergeCell ref="CW58:DM58"/>
    <mergeCell ref="DN58:ED58"/>
    <mergeCell ref="EE58:ES58"/>
    <mergeCell ref="ET58:FJ58"/>
    <mergeCell ref="ET55:FJ56"/>
    <mergeCell ref="A56:AO56"/>
    <mergeCell ref="A57:AO57"/>
    <mergeCell ref="AP57:AU57"/>
    <mergeCell ref="AV57:BK57"/>
    <mergeCell ref="BL57:CE57"/>
    <mergeCell ref="CF57:CV57"/>
    <mergeCell ref="CW57:DM57"/>
    <mergeCell ref="DN57:ED57"/>
    <mergeCell ref="EE57:ES57"/>
    <mergeCell ref="EE55:ES56"/>
    <mergeCell ref="A55:AO55"/>
    <mergeCell ref="AP55:AU56"/>
    <mergeCell ref="AV55:BK56"/>
    <mergeCell ref="BL55:CE56"/>
    <mergeCell ref="ET53:FJ53"/>
    <mergeCell ref="A54:AO54"/>
    <mergeCell ref="AP54:AU54"/>
    <mergeCell ref="AV54:BK54"/>
    <mergeCell ref="BL54:CE54"/>
    <mergeCell ref="EE54:ES54"/>
    <mergeCell ref="ET54:FJ54"/>
    <mergeCell ref="CF53:CV53"/>
    <mergeCell ref="CW53:DM53"/>
    <mergeCell ref="DN53:ED53"/>
    <mergeCell ref="EE53:ES53"/>
    <mergeCell ref="CW54:DM54"/>
    <mergeCell ref="DN54:ED54"/>
    <mergeCell ref="A53:AO53"/>
    <mergeCell ref="AP53:AU53"/>
    <mergeCell ref="AV53:BK53"/>
    <mergeCell ref="BL53:CE53"/>
    <mergeCell ref="CF51:ES51"/>
    <mergeCell ref="ET51:FJ52"/>
    <mergeCell ref="CF52:CV52"/>
    <mergeCell ref="CW52:DM52"/>
    <mergeCell ref="DN52:ED52"/>
    <mergeCell ref="EE52:ES52"/>
    <mergeCell ref="A51:AO52"/>
    <mergeCell ref="AP51:AU52"/>
    <mergeCell ref="AV51:BK52"/>
    <mergeCell ref="BL51:CE52"/>
    <mergeCell ref="ET46:FJ46"/>
    <mergeCell ref="A48:AO48"/>
    <mergeCell ref="AP48:AU48"/>
    <mergeCell ref="AV48:BK48"/>
    <mergeCell ref="BL48:CE48"/>
    <mergeCell ref="CF48:CV48"/>
    <mergeCell ref="DN48:ED48"/>
    <mergeCell ref="EE48:ES48"/>
    <mergeCell ref="ET48:FJ48"/>
    <mergeCell ref="CF46:CV46"/>
    <mergeCell ref="CW46:DM46"/>
    <mergeCell ref="DN46:ED46"/>
    <mergeCell ref="EE46:ES46"/>
    <mergeCell ref="DN47:ED47"/>
    <mergeCell ref="EE47:ES47"/>
    <mergeCell ref="CW48:DM48"/>
    <mergeCell ref="A46:AO46"/>
    <mergeCell ref="AP46:AU46"/>
    <mergeCell ref="AV46:BK46"/>
    <mergeCell ref="BL46:CE46"/>
    <mergeCell ref="ET43:FJ43"/>
    <mergeCell ref="A45:AO45"/>
    <mergeCell ref="AP45:AU45"/>
    <mergeCell ref="AV45:BK45"/>
    <mergeCell ref="BL45:CE45"/>
    <mergeCell ref="CF45:CV45"/>
    <mergeCell ref="DN45:ED45"/>
    <mergeCell ref="EE45:ES45"/>
    <mergeCell ref="ET45:FJ45"/>
    <mergeCell ref="CF43:CV43"/>
    <mergeCell ref="CW43:DM43"/>
    <mergeCell ref="DN43:ED43"/>
    <mergeCell ref="EE43:ES43"/>
    <mergeCell ref="EE44:ES44"/>
    <mergeCell ref="ET44:FJ44"/>
    <mergeCell ref="DN44:ED44"/>
    <mergeCell ref="A43:AO43"/>
    <mergeCell ref="AP43:AU43"/>
    <mergeCell ref="AV43:BK43"/>
    <mergeCell ref="BL43:CE43"/>
    <mergeCell ref="ET41:FJ41"/>
    <mergeCell ref="A42:AO42"/>
    <mergeCell ref="AP42:AU42"/>
    <mergeCell ref="AV42:BK42"/>
    <mergeCell ref="BL42:CE42"/>
    <mergeCell ref="CF42:CV42"/>
    <mergeCell ref="CW42:DM42"/>
    <mergeCell ref="DN42:ED42"/>
    <mergeCell ref="EE42:ES42"/>
    <mergeCell ref="ET42:FJ42"/>
    <mergeCell ref="CF41:CV41"/>
    <mergeCell ref="CW41:DM41"/>
    <mergeCell ref="DN41:ED41"/>
    <mergeCell ref="EE41:ES41"/>
    <mergeCell ref="A41:AO41"/>
    <mergeCell ref="AP41:AU41"/>
    <mergeCell ref="AV41:BK41"/>
    <mergeCell ref="BL41:CE41"/>
    <mergeCell ref="ET39:FJ39"/>
    <mergeCell ref="A40:AO40"/>
    <mergeCell ref="AP40:AU40"/>
    <mergeCell ref="AV40:BK40"/>
    <mergeCell ref="BL40:CE40"/>
    <mergeCell ref="CF40:CV40"/>
    <mergeCell ref="CW40:DM40"/>
    <mergeCell ref="DN40:ED40"/>
    <mergeCell ref="EE40:ES40"/>
    <mergeCell ref="ET40:FJ40"/>
    <mergeCell ref="CF39:CV39"/>
    <mergeCell ref="CW39:DM39"/>
    <mergeCell ref="DN39:ED39"/>
    <mergeCell ref="EE39:ES39"/>
    <mergeCell ref="CF36:CV36"/>
    <mergeCell ref="A39:AO39"/>
    <mergeCell ref="AP39:AU39"/>
    <mergeCell ref="AV39:BK39"/>
    <mergeCell ref="BL39:CE39"/>
    <mergeCell ref="ET37:FJ37"/>
    <mergeCell ref="A38:AO38"/>
    <mergeCell ref="AP38:AU38"/>
    <mergeCell ref="AV38:BK38"/>
    <mergeCell ref="BL38:CE38"/>
    <mergeCell ref="CW38:DM38"/>
    <mergeCell ref="DN38:ED38"/>
    <mergeCell ref="EE38:ES38"/>
    <mergeCell ref="ET38:FJ38"/>
    <mergeCell ref="CF37:CV37"/>
    <mergeCell ref="CW37:DM37"/>
    <mergeCell ref="DN37:ED37"/>
    <mergeCell ref="EE37:ES37"/>
    <mergeCell ref="CF38:CV38"/>
    <mergeCell ref="ET36:FJ36"/>
    <mergeCell ref="A37:AO37"/>
    <mergeCell ref="AP37:AU37"/>
    <mergeCell ref="AV37:BK37"/>
    <mergeCell ref="BL37:CE37"/>
    <mergeCell ref="A36:AO36"/>
    <mergeCell ref="AP36:AU36"/>
    <mergeCell ref="AV36:BK36"/>
    <mergeCell ref="CW36:DM36"/>
    <mergeCell ref="BL36:CE36"/>
    <mergeCell ref="DN36:ED36"/>
    <mergeCell ref="EE36:ES36"/>
    <mergeCell ref="A27:AO27"/>
    <mergeCell ref="AV25:BK25"/>
    <mergeCell ref="AP27:AU27"/>
    <mergeCell ref="AV27:BK27"/>
    <mergeCell ref="A25:AO25"/>
    <mergeCell ref="AP25:AU25"/>
    <mergeCell ref="A29:AO29"/>
    <mergeCell ref="AP29:AU29"/>
    <mergeCell ref="A32:AO32"/>
    <mergeCell ref="AP32:AU32"/>
    <mergeCell ref="AV32:BK32"/>
    <mergeCell ref="BL32:CE32"/>
    <mergeCell ref="A31:AO31"/>
    <mergeCell ref="AP31:AU31"/>
    <mergeCell ref="BL31:CE31"/>
    <mergeCell ref="A30:AO30"/>
    <mergeCell ref="AP30:AU30"/>
    <mergeCell ref="BL27:CE27"/>
    <mergeCell ref="CF25:CV25"/>
    <mergeCell ref="CW25:DM25"/>
    <mergeCell ref="ET27:FJ27"/>
    <mergeCell ref="CF27:CV27"/>
    <mergeCell ref="CW27:DM27"/>
    <mergeCell ref="DN27:ED27"/>
    <mergeCell ref="DN26:ED26"/>
    <mergeCell ref="ET22:FJ22"/>
    <mergeCell ref="ET25:FJ25"/>
    <mergeCell ref="CF23:CV23"/>
    <mergeCell ref="CW23:DM23"/>
    <mergeCell ref="CW24:DM24"/>
    <mergeCell ref="CW22:DM22"/>
    <mergeCell ref="ET23:FJ23"/>
    <mergeCell ref="EE24:ES24"/>
    <mergeCell ref="ET24:FJ24"/>
    <mergeCell ref="DN25:ED25"/>
    <mergeCell ref="EE23:ES23"/>
    <mergeCell ref="A23:AO23"/>
    <mergeCell ref="DN22:ED22"/>
    <mergeCell ref="DN23:ED23"/>
    <mergeCell ref="AV23:BK23"/>
    <mergeCell ref="EE22:ES22"/>
    <mergeCell ref="A34:AO34"/>
    <mergeCell ref="AP34:AU34"/>
    <mergeCell ref="AV34:BK34"/>
    <mergeCell ref="BL34:CE34"/>
    <mergeCell ref="CF34:CV34"/>
    <mergeCell ref="A33:AO33"/>
    <mergeCell ref="AV33:BK33"/>
    <mergeCell ref="BL33:CE33"/>
    <mergeCell ref="AP33:AU33"/>
    <mergeCell ref="EE25:ES25"/>
    <mergeCell ref="AP16:AU16"/>
    <mergeCell ref="AV16:BK16"/>
    <mergeCell ref="AP18:AU18"/>
    <mergeCell ref="AV18:BK18"/>
    <mergeCell ref="BL18:CE18"/>
    <mergeCell ref="CF19:CV19"/>
    <mergeCell ref="BL22:CE22"/>
    <mergeCell ref="AP21:AU21"/>
    <mergeCell ref="AV21:BK21"/>
    <mergeCell ref="CF29:CV29"/>
    <mergeCell ref="CW29:DM29"/>
    <mergeCell ref="DN29:ED29"/>
    <mergeCell ref="EE29:ES29"/>
    <mergeCell ref="CF18:CV18"/>
    <mergeCell ref="CW18:DM18"/>
    <mergeCell ref="DN18:ED18"/>
    <mergeCell ref="EE18:ES18"/>
    <mergeCell ref="EE19:ES19"/>
    <mergeCell ref="DN19:ED19"/>
    <mergeCell ref="A19:AO19"/>
    <mergeCell ref="A15:AO15"/>
    <mergeCell ref="AP15:AU15"/>
    <mergeCell ref="AV15:BK15"/>
    <mergeCell ref="BL15:CE15"/>
    <mergeCell ref="A17:AO17"/>
    <mergeCell ref="AP17:AU17"/>
    <mergeCell ref="AV17:BK17"/>
    <mergeCell ref="BL17:CE17"/>
    <mergeCell ref="A18:AO18"/>
    <mergeCell ref="ET18:FJ18"/>
    <mergeCell ref="CF17:CV17"/>
    <mergeCell ref="CW17:DM17"/>
    <mergeCell ref="DN17:ED17"/>
    <mergeCell ref="EE17:ES17"/>
    <mergeCell ref="ET17:FJ17"/>
    <mergeCell ref="AP14:AU14"/>
    <mergeCell ref="AV14:BK14"/>
    <mergeCell ref="BL14:CE14"/>
    <mergeCell ref="CF14:CV14"/>
    <mergeCell ref="CW15:DM15"/>
    <mergeCell ref="ET15:FJ15"/>
    <mergeCell ref="DN14:ED14"/>
    <mergeCell ref="ET14:FJ14"/>
    <mergeCell ref="DN15:ED15"/>
    <mergeCell ref="A16:AO16"/>
    <mergeCell ref="EE15:ES15"/>
    <mergeCell ref="AP12:AU12"/>
    <mergeCell ref="AV12:BK12"/>
    <mergeCell ref="BL12:CE12"/>
    <mergeCell ref="A12:AO12"/>
    <mergeCell ref="EE13:ES13"/>
    <mergeCell ref="CW13:DM13"/>
    <mergeCell ref="A14:AO14"/>
    <mergeCell ref="CF15:CV15"/>
    <mergeCell ref="A9:AO9"/>
    <mergeCell ref="AP9:AU9"/>
    <mergeCell ref="AV9:BK9"/>
    <mergeCell ref="BL9:CE9"/>
    <mergeCell ref="ET6:FJ6"/>
    <mergeCell ref="CF9:CV9"/>
    <mergeCell ref="AV7:BK8"/>
    <mergeCell ref="BL7:CE8"/>
    <mergeCell ref="AP6:AU6"/>
    <mergeCell ref="AV6:BK6"/>
    <mergeCell ref="CW9:DM9"/>
    <mergeCell ref="DN7:ED8"/>
    <mergeCell ref="EE7:ES8"/>
    <mergeCell ref="ET5:FJ5"/>
    <mergeCell ref="ET9:FJ9"/>
    <mergeCell ref="DN9:ED9"/>
    <mergeCell ref="A5:AO5"/>
    <mergeCell ref="AP5:AU5"/>
    <mergeCell ref="AV5:BK5"/>
    <mergeCell ref="BL5:CE5"/>
    <mergeCell ref="CF5:CV5"/>
    <mergeCell ref="ET7:FJ8"/>
    <mergeCell ref="A8:AO8"/>
    <mergeCell ref="A6:AO6"/>
    <mergeCell ref="BL6:CE6"/>
    <mergeCell ref="CF7:CV8"/>
    <mergeCell ref="CF4:CV4"/>
    <mergeCell ref="EE5:ES5"/>
    <mergeCell ref="A7:AO7"/>
    <mergeCell ref="CW5:DM5"/>
    <mergeCell ref="CW6:DM6"/>
    <mergeCell ref="DN6:ED6"/>
    <mergeCell ref="EE6:ES6"/>
    <mergeCell ref="DN5:ED5"/>
    <mergeCell ref="EE4:ES4"/>
    <mergeCell ref="AP7:AU8"/>
    <mergeCell ref="CW11:DM11"/>
    <mergeCell ref="EE9:ES9"/>
    <mergeCell ref="CW7:DM8"/>
    <mergeCell ref="EE11:ES11"/>
    <mergeCell ref="CF6:CV6"/>
    <mergeCell ref="A2:FJ2"/>
    <mergeCell ref="A3:AO4"/>
    <mergeCell ref="AP3:AU4"/>
    <mergeCell ref="AV3:BK4"/>
    <mergeCell ref="BL3:CE4"/>
    <mergeCell ref="CF3:ES3"/>
    <mergeCell ref="ET3:FJ4"/>
    <mergeCell ref="CW4:DM4"/>
    <mergeCell ref="DN4:ED4"/>
    <mergeCell ref="ET11:FJ11"/>
    <mergeCell ref="A11:AO11"/>
    <mergeCell ref="AP11:AU11"/>
    <mergeCell ref="AV11:BK11"/>
    <mergeCell ref="BL11:CE11"/>
    <mergeCell ref="CF11:CV11"/>
    <mergeCell ref="DN11:ED11"/>
    <mergeCell ref="EE12:ES12"/>
    <mergeCell ref="ET12:FJ12"/>
    <mergeCell ref="A28:AO28"/>
    <mergeCell ref="AP28:AU28"/>
    <mergeCell ref="AV28:BK28"/>
    <mergeCell ref="BL28:CE28"/>
    <mergeCell ref="DN28:ED28"/>
    <mergeCell ref="EE28:ES28"/>
    <mergeCell ref="CF12:CV12"/>
    <mergeCell ref="A10:AO10"/>
    <mergeCell ref="AP10:AU10"/>
    <mergeCell ref="AV10:BK10"/>
    <mergeCell ref="BL10:CE10"/>
    <mergeCell ref="CF10:CV10"/>
    <mergeCell ref="CW10:DM10"/>
    <mergeCell ref="DN10:ED10"/>
    <mergeCell ref="CW12:DM12"/>
    <mergeCell ref="DN12:ED12"/>
    <mergeCell ref="EE10:ES10"/>
    <mergeCell ref="ET10:FJ10"/>
    <mergeCell ref="A13:AO13"/>
    <mergeCell ref="AP13:AU13"/>
    <mergeCell ref="AV13:BK13"/>
    <mergeCell ref="BL13:CE13"/>
    <mergeCell ref="CF13:CV13"/>
    <mergeCell ref="ET13:FJ13"/>
    <mergeCell ref="DN13:ED13"/>
    <mergeCell ref="BL16:CE16"/>
    <mergeCell ref="DN16:ED16"/>
    <mergeCell ref="EE16:ES16"/>
    <mergeCell ref="ET16:FJ16"/>
    <mergeCell ref="EE14:ES14"/>
    <mergeCell ref="CW14:DM14"/>
    <mergeCell ref="CF16:CV16"/>
    <mergeCell ref="CW16:DM16"/>
    <mergeCell ref="BL21:CE21"/>
    <mergeCell ref="CF21:CV21"/>
    <mergeCell ref="ET21:FJ21"/>
    <mergeCell ref="ET19:FJ19"/>
    <mergeCell ref="CW19:DM19"/>
    <mergeCell ref="AP19:AU19"/>
    <mergeCell ref="AV19:BK19"/>
    <mergeCell ref="BL19:CE19"/>
    <mergeCell ref="EE21:ES21"/>
    <mergeCell ref="AV20:BK20"/>
    <mergeCell ref="CW35:DM35"/>
    <mergeCell ref="A21:AO21"/>
    <mergeCell ref="CW21:DM21"/>
    <mergeCell ref="DN21:ED21"/>
    <mergeCell ref="DN35:ED35"/>
    <mergeCell ref="A35:AO35"/>
    <mergeCell ref="AP35:AU35"/>
    <mergeCell ref="A24:AO24"/>
    <mergeCell ref="AP24:AU24"/>
    <mergeCell ref="AV24:BK24"/>
    <mergeCell ref="BL24:CE24"/>
    <mergeCell ref="CF24:CV24"/>
    <mergeCell ref="DN24:ED24"/>
    <mergeCell ref="CF22:CV22"/>
    <mergeCell ref="A22:AO22"/>
    <mergeCell ref="AP22:AU22"/>
    <mergeCell ref="AV22:BK22"/>
    <mergeCell ref="EE35:ES35"/>
    <mergeCell ref="ET35:FJ35"/>
    <mergeCell ref="CW33:DM33"/>
    <mergeCell ref="DN33:ED33"/>
    <mergeCell ref="CF31:CV31"/>
    <mergeCell ref="CW31:DM31"/>
    <mergeCell ref="EE33:ES33"/>
    <mergeCell ref="ET33:FJ33"/>
    <mergeCell ref="EE34:ES34"/>
    <mergeCell ref="ET34:FJ34"/>
    <mergeCell ref="AV35:BK35"/>
    <mergeCell ref="BL35:CE35"/>
    <mergeCell ref="CF35:CV35"/>
    <mergeCell ref="AV30:BK30"/>
    <mergeCell ref="BL30:CE30"/>
    <mergeCell ref="CF30:CV30"/>
    <mergeCell ref="CF33:CV33"/>
    <mergeCell ref="AV31:BK31"/>
    <mergeCell ref="CF32:CV32"/>
  </mergeCells>
  <printOptions/>
  <pageMargins left="0.1968503937007874" right="0.15748031496062992" top="0.7480314960629921" bottom="0.2362204724409449" header="0.5118110236220472" footer="0.1968503937007874"/>
  <pageSetup fitToHeight="3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Ивакина Марина Валерьевна</cp:lastModifiedBy>
  <cp:lastPrinted>2020-02-03T10:38:25Z</cp:lastPrinted>
  <dcterms:created xsi:type="dcterms:W3CDTF">2005-02-01T12:32:18Z</dcterms:created>
  <dcterms:modified xsi:type="dcterms:W3CDTF">2020-04-03T08:43:35Z</dcterms:modified>
  <cp:category/>
  <cp:version/>
  <cp:contentType/>
  <cp:contentStatus/>
</cp:coreProperties>
</file>