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8300" windowHeight="7995" activeTab="10"/>
  </bookViews>
  <sheets>
    <sheet name="01.01.16 (2)" sheetId="1" r:id="rId1"/>
    <sheet name="01.01.16" sheetId="2" r:id="rId2"/>
    <sheet name="01.12.15 " sheetId="3" r:id="rId3"/>
    <sheet name="01.11.15 " sheetId="4" r:id="rId4"/>
    <sheet name="01.10.15  " sheetId="5" r:id="rId5"/>
    <sheet name="01.09.15 " sheetId="6" r:id="rId6"/>
    <sheet name="01.08.15 " sheetId="7" r:id="rId7"/>
    <sheet name="01.07.15 " sheetId="8" r:id="rId8"/>
    <sheet name="01.06.15 " sheetId="9" r:id="rId9"/>
    <sheet name="01.05.15 " sheetId="10" r:id="rId10"/>
    <sheet name="01.04.15 " sheetId="11" r:id="rId11"/>
    <sheet name="01.03.15 " sheetId="12" r:id="rId12"/>
    <sheet name="01.02.15" sheetId="13" r:id="rId13"/>
  </sheets>
  <definedNames/>
  <calcPr fullCalcOnLoad="1"/>
</workbook>
</file>

<file path=xl/sharedStrings.xml><?xml version="1.0" encoding="utf-8"?>
<sst xmlns="http://schemas.openxmlformats.org/spreadsheetml/2006/main" count="481" uniqueCount="40">
  <si>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</si>
  <si>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</si>
  <si>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</si>
  <si>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</si>
  <si>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</si>
  <si>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</si>
  <si>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ОАО "Сбербанк России" </t>
  </si>
  <si>
    <t xml:space="preserve">       Банк ВТБ (ОАО)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</si>
  <si>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</si>
  <si>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</si>
  <si>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</si>
  <si>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и поручительства всего, в т.ч.</t>
  </si>
  <si>
    <t xml:space="preserve">      ОАО "Ленинградские областные коммунальные системы"</t>
  </si>
  <si>
    <t xml:space="preserve">      ОАО "Отель "Звездный"</t>
  </si>
  <si>
    <t xml:space="preserve">      ОАО "Леноблагроснаб"</t>
  </si>
  <si>
    <t xml:space="preserve">      ОАО "Компания Усть-Луга"</t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</si>
  <si>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</si>
  <si>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</si>
  <si>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</si>
  <si>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</si>
  <si>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</si>
  <si>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</si>
  <si>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r>
      <t>Ценные бумаги:</t>
    </r>
    <r>
      <rPr>
        <sz val="10"/>
        <rFont val="Arial Cyr"/>
        <family val="2"/>
      </rPr>
      <t xml:space="preserve"> </t>
    </r>
  </si>
  <si>
    <t>Ленинградской области по состоянию на 1 февраля 2015 года</t>
  </si>
  <si>
    <t>Ленинградской области по состоянию на 1 марта 2015 года</t>
  </si>
  <si>
    <t>Ленинградской области по состоянию на 1 апреля 2015 года</t>
  </si>
  <si>
    <t>Ленинградской области по состоянию на 01 мая 2015 года</t>
  </si>
  <si>
    <t>Ленинградской области по состоянию на 01 июня 2015 года</t>
  </si>
  <si>
    <t>Ленинградской области по состоянию на 01 июля 2015 года</t>
  </si>
  <si>
    <t>Ленинградской области по состоянию на 01 августа 2015 года</t>
  </si>
  <si>
    <t>Ленинградской области по состоянию на 01 сентября 2015 года</t>
  </si>
  <si>
    <t>Ленинградской области по состоянию на 01 октября 2015 года</t>
  </si>
  <si>
    <t>Ленинградской области по состоянию на 01 ноября 2015 года</t>
  </si>
  <si>
    <t>Гарантии  всего, в т.ч.</t>
  </si>
  <si>
    <t>Ленинградской области по состоянию на 01 декабря 2015 года</t>
  </si>
  <si>
    <t>Ленинградской области по состоянию на 01 января 2016 года</t>
  </si>
  <si>
    <t>Изменение долга</t>
  </si>
  <si>
    <t>ОАО "Компания Усть-Луга"</t>
  </si>
  <si>
    <t>объем по состоянию на 01.01.15</t>
  </si>
  <si>
    <t>объем по состоянию 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</si>
</sst>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justify"/>
    </xf>
    <xf numFmtId="14" fontId="0" fillId="0" borderId="12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56"/>
  <sheetViews>
    <sheetView zoomScalePageLayoutView="0" workbookViewId="0" topLeftCell="A22">
      <selection activeCell="H49" sqref="H49"/>
    </sheetView>
  </sheetViews>
  <sheetFormatPr defaultColWidth="8.875" defaultRowHeight="12.75"/>
  <cols>
    <col min="1" max="1" width="1.875" style="1" customWidth="1"/>
    <col min="2" max="2" width="50.25390625" style="1" customWidth="1"/>
    <col min="3" max="3" width="15.25390625" style="1" customWidth="1"/>
    <col min="4" max="4" width="13.00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35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6" ht="38.25">
      <c r="B27" s="4"/>
      <c r="C27" s="5" t="s">
        <v>38</v>
      </c>
      <c r="D27" s="6" t="s">
        <v>36</v>
      </c>
      <c r="E27" s="5" t="s">
        <v>39</v>
      </c>
      <c r="F27" s="32"/>
    </row>
    <row r="28" spans="2:8" ht="12.75" customHeight="1">
      <c r="B28" s="34" t="s">
        <v>4</v>
      </c>
      <c r="C28" s="35"/>
      <c r="D28" s="35"/>
      <c r="E28" s="36"/>
      <c r="H28" s="1"/>
    </row>
    <row r="29" spans="2:8" ht="15.75" customHeight="1">
      <c r="B29" s="8" t="s">
        <v>5</v>
      </c>
      <c r="C29" s="10">
        <f>C30+C31</f>
        <v>7400000</v>
      </c>
      <c r="D29" s="10">
        <f>D30+D31</f>
        <v>-2000000</v>
      </c>
      <c r="E29" s="10">
        <f>E30+E31</f>
        <v>5400000</v>
      </c>
      <c r="H29" s="1"/>
    </row>
    <row r="30" spans="2:8" ht="12.75" customHeight="1">
      <c r="B30" s="11" t="s">
        <v>7</v>
      </c>
      <c r="C30" s="30">
        <v>2000000</v>
      </c>
      <c r="D30" s="30">
        <f>E30-C30</f>
        <v>-900000</v>
      </c>
      <c r="E30" s="13">
        <v>1100000</v>
      </c>
      <c r="H30" s="1"/>
    </row>
    <row r="31" spans="2:8" ht="12.75" customHeight="1">
      <c r="B31" s="11" t="s">
        <v>6</v>
      </c>
      <c r="C31" s="30">
        <v>5400000</v>
      </c>
      <c r="D31" s="30">
        <f>E31-C31</f>
        <v>-1100000</v>
      </c>
      <c r="E31" s="13">
        <v>4300000</v>
      </c>
      <c r="H31" s="1"/>
    </row>
    <row r="32" spans="2:8" ht="12.75" customHeight="1">
      <c r="B32" s="8" t="s">
        <v>8</v>
      </c>
      <c r="C32" s="10">
        <f>C33+C34</f>
        <v>1053466.2</v>
      </c>
      <c r="D32" s="10">
        <f>D33+D34</f>
        <v>633523</v>
      </c>
      <c r="E32" s="10">
        <f>E33+E34</f>
        <v>1689324.2</v>
      </c>
      <c r="H32" s="1"/>
    </row>
    <row r="33" spans="2:8" ht="14.25" customHeight="1">
      <c r="B33" s="11" t="s">
        <v>9</v>
      </c>
      <c r="C33" s="31">
        <v>369649.2</v>
      </c>
      <c r="D33" s="31"/>
      <c r="E33" s="15">
        <v>371984.2</v>
      </c>
      <c r="H33" s="1"/>
    </row>
    <row r="34" spans="2:8" ht="14.25" customHeight="1">
      <c r="B34" s="11" t="s">
        <v>10</v>
      </c>
      <c r="C34" s="31">
        <v>683817</v>
      </c>
      <c r="D34" s="30">
        <f>E34-C34</f>
        <v>633523</v>
      </c>
      <c r="E34" s="15">
        <v>1317340</v>
      </c>
      <c r="H34" s="1"/>
    </row>
    <row r="35" spans="2:8" ht="12.75">
      <c r="B35" s="8" t="s">
        <v>33</v>
      </c>
      <c r="C35" s="10">
        <f>SUM(C36:C44)</f>
        <v>2152113.978</v>
      </c>
      <c r="D35" s="10">
        <f>SUM(D36:D44)</f>
        <v>-619341.448</v>
      </c>
      <c r="E35" s="10">
        <f>SUM(E36:E44)</f>
        <v>1532772.53</v>
      </c>
      <c r="H35" s="1"/>
    </row>
    <row r="36" spans="2:8" ht="12.75">
      <c r="B36" s="16" t="s">
        <v>12</v>
      </c>
      <c r="C36" s="31">
        <v>183000</v>
      </c>
      <c r="D36" s="31">
        <f>E36-C36</f>
        <v>1000</v>
      </c>
      <c r="E36" s="15">
        <v>184000</v>
      </c>
      <c r="H36" s="1"/>
    </row>
    <row r="37" spans="2:8" ht="12.75">
      <c r="B37" s="17" t="s">
        <v>13</v>
      </c>
      <c r="C37" s="30">
        <v>1300000</v>
      </c>
      <c r="D37" s="31">
        <f aca="true" t="shared" si="0" ref="D37:D46">E37-C37</f>
        <v>0</v>
      </c>
      <c r="E37" s="13">
        <v>1300000</v>
      </c>
      <c r="H37" s="1"/>
    </row>
    <row r="38" spans="2:8" ht="12.75">
      <c r="B38" s="16" t="s">
        <v>14</v>
      </c>
      <c r="C38" s="30">
        <v>17020.256</v>
      </c>
      <c r="D38" s="31">
        <f t="shared" si="0"/>
        <v>-3569.871000000001</v>
      </c>
      <c r="E38" s="13">
        <v>13450.385</v>
      </c>
      <c r="H38" s="1"/>
    </row>
    <row r="39" spans="2:8" ht="12.75">
      <c r="B39" s="16" t="s">
        <v>14</v>
      </c>
      <c r="C39" s="30">
        <v>7487.501</v>
      </c>
      <c r="D39" s="31">
        <f t="shared" si="0"/>
        <v>-1566.2470000000003</v>
      </c>
      <c r="E39" s="13">
        <v>5921.254</v>
      </c>
      <c r="H39" s="1"/>
    </row>
    <row r="40" spans="2:8" ht="12.75">
      <c r="B40" s="16" t="s">
        <v>14</v>
      </c>
      <c r="C40" s="30">
        <v>9870.416</v>
      </c>
      <c r="D40" s="31">
        <f t="shared" si="0"/>
        <v>-4498.592999999999</v>
      </c>
      <c r="E40" s="13">
        <v>5371.823</v>
      </c>
      <c r="H40" s="1"/>
    </row>
    <row r="41" spans="2:8" ht="12.75">
      <c r="B41" s="16" t="s">
        <v>14</v>
      </c>
      <c r="C41" s="30">
        <v>13392.435</v>
      </c>
      <c r="D41" s="31">
        <f t="shared" si="0"/>
        <v>-4781.423999999999</v>
      </c>
      <c r="E41" s="13">
        <v>8611.011</v>
      </c>
      <c r="H41" s="1"/>
    </row>
    <row r="42" spans="2:8" ht="12.75">
      <c r="B42" s="16" t="s">
        <v>37</v>
      </c>
      <c r="C42" s="30">
        <v>600000</v>
      </c>
      <c r="D42" s="31">
        <f t="shared" si="0"/>
        <v>-600000</v>
      </c>
      <c r="E42" s="13">
        <v>0</v>
      </c>
      <c r="H42" s="1"/>
    </row>
    <row r="43" spans="2:8" ht="12.75">
      <c r="B43" s="16" t="s">
        <v>14</v>
      </c>
      <c r="C43" s="30">
        <v>16385.333</v>
      </c>
      <c r="D43" s="31">
        <f t="shared" si="0"/>
        <v>-4396.216999999999</v>
      </c>
      <c r="E43" s="13">
        <v>11989.116</v>
      </c>
      <c r="H43" s="1"/>
    </row>
    <row r="44" spans="2:8" ht="12.75">
      <c r="B44" s="16" t="s">
        <v>14</v>
      </c>
      <c r="C44" s="30">
        <v>4958.037</v>
      </c>
      <c r="D44" s="31">
        <f t="shared" si="0"/>
        <v>-1529.0960000000005</v>
      </c>
      <c r="E44" s="13">
        <v>3428.941</v>
      </c>
      <c r="H44" s="1"/>
    </row>
    <row r="45" spans="2:7" s="19" customFormat="1" ht="14.25" customHeight="1">
      <c r="B45" s="8" t="s">
        <v>22</v>
      </c>
      <c r="C45" s="10">
        <f>C46</f>
        <v>275000</v>
      </c>
      <c r="D45" s="10">
        <f>D46</f>
        <v>-27500</v>
      </c>
      <c r="E45" s="10">
        <f>E46</f>
        <v>247500</v>
      </c>
      <c r="F45" s="18"/>
      <c r="G45" s="2"/>
    </row>
    <row r="46" spans="2:8" ht="12.75">
      <c r="B46" s="16" t="s">
        <v>16</v>
      </c>
      <c r="C46" s="31">
        <v>275000</v>
      </c>
      <c r="D46" s="31">
        <f t="shared" si="0"/>
        <v>-27500</v>
      </c>
      <c r="E46" s="15">
        <v>247500</v>
      </c>
      <c r="H46" s="1"/>
    </row>
    <row r="47" spans="2:8" ht="12.75">
      <c r="B47" s="20" t="s">
        <v>17</v>
      </c>
      <c r="C47" s="10">
        <f>C45+C35+C32+C29</f>
        <v>10880580.178</v>
      </c>
      <c r="D47" s="10">
        <f>D45+D35+D32+D29</f>
        <v>-2013318.4479999999</v>
      </c>
      <c r="E47" s="10">
        <f>E45+E35+E32+E29</f>
        <v>8869596.73</v>
      </c>
      <c r="H47" s="1"/>
    </row>
    <row r="48" spans="2:4" ht="12.75">
      <c r="B48" s="22"/>
      <c r="C48" s="29"/>
      <c r="D48" s="29"/>
    </row>
    <row r="49" spans="2:4" ht="12.75">
      <c r="B49" s="23"/>
      <c r="C49" s="23"/>
      <c r="D49" s="23"/>
    </row>
    <row r="50" spans="2:5" s="2" customFormat="1" ht="14.25">
      <c r="B50" s="24"/>
      <c r="C50" s="24"/>
      <c r="D50" s="24"/>
      <c r="E50" s="23"/>
    </row>
    <row r="51" spans="2:5" s="2" customFormat="1" ht="14.25">
      <c r="B51" s="24" t="s">
        <v>18</v>
      </c>
      <c r="C51" s="24"/>
      <c r="D51" s="24"/>
      <c r="E51" s="25"/>
    </row>
    <row r="52" spans="2:5" s="2" customFormat="1" ht="14.25">
      <c r="B52" s="24" t="s">
        <v>19</v>
      </c>
      <c r="C52" s="26"/>
      <c r="D52" s="24" t="s">
        <v>20</v>
      </c>
      <c r="E52" s="27"/>
    </row>
    <row r="56" spans="2:4" s="2" customFormat="1" ht="12.75">
      <c r="B56" s="28" t="s">
        <v>21</v>
      </c>
      <c r="C56" s="1"/>
      <c r="D56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1"/>
  <sheetViews>
    <sheetView zoomScalePageLayoutView="0" workbookViewId="0" topLeftCell="A34">
      <selection activeCell="B55" sqref="B55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26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</f>
        <v>4400000000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41991</v>
      </c>
      <c r="D36" s="12">
        <v>42728</v>
      </c>
      <c r="E36" s="13">
        <v>700000000</v>
      </c>
      <c r="H36" s="1"/>
    </row>
    <row r="37" spans="2:8" ht="12.75" customHeight="1">
      <c r="B37" s="8" t="s">
        <v>8</v>
      </c>
      <c r="C37" s="14"/>
      <c r="D37" s="14"/>
      <c r="E37" s="10">
        <f>E38+E39</f>
        <v>1053466200</v>
      </c>
      <c r="H37" s="1"/>
    </row>
    <row r="38" spans="2:8" ht="14.25" customHeight="1">
      <c r="B38" s="11" t="s">
        <v>9</v>
      </c>
      <c r="C38" s="14">
        <v>40429</v>
      </c>
      <c r="D38" s="14">
        <v>42215</v>
      </c>
      <c r="E38" s="15">
        <v>369649200</v>
      </c>
      <c r="H38" s="1"/>
    </row>
    <row r="39" spans="2:8" ht="14.25" customHeight="1">
      <c r="B39" s="11" t="s">
        <v>10</v>
      </c>
      <c r="C39" s="14">
        <v>41991</v>
      </c>
      <c r="D39" s="14">
        <v>43073</v>
      </c>
      <c r="E39" s="15">
        <v>683817000</v>
      </c>
      <c r="H39" s="1"/>
    </row>
    <row r="40" spans="2:8" ht="12.75">
      <c r="B40" s="8" t="s">
        <v>11</v>
      </c>
      <c r="C40" s="14"/>
      <c r="D40" s="14"/>
      <c r="E40" s="10">
        <f>SUM(E41:E49)</f>
        <v>2144837894</v>
      </c>
      <c r="H40" s="1"/>
    </row>
    <row r="41" spans="2:8" ht="12.75">
      <c r="B41" s="16" t="s">
        <v>12</v>
      </c>
      <c r="C41" s="14">
        <v>38713</v>
      </c>
      <c r="D41" s="14">
        <v>44196</v>
      </c>
      <c r="E41" s="15">
        <v>183000000</v>
      </c>
      <c r="H41" s="1"/>
    </row>
    <row r="42" spans="2:8" ht="12.75">
      <c r="B42" s="17" t="s">
        <v>13</v>
      </c>
      <c r="C42" s="12">
        <v>39216</v>
      </c>
      <c r="D42" s="14">
        <v>43539</v>
      </c>
      <c r="E42" s="13">
        <f>960000000+540000000-200000000</f>
        <v>1300000000</v>
      </c>
      <c r="H42" s="1"/>
    </row>
    <row r="43" spans="2:8" ht="12.75">
      <c r="B43" s="16" t="s">
        <v>14</v>
      </c>
      <c r="C43" s="12">
        <v>39986</v>
      </c>
      <c r="D43" s="14">
        <v>43638</v>
      </c>
      <c r="E43" s="13">
        <v>15738001</v>
      </c>
      <c r="H43" s="1"/>
    </row>
    <row r="44" spans="2:8" ht="12.75">
      <c r="B44" s="16" t="s">
        <v>14</v>
      </c>
      <c r="C44" s="12">
        <v>40007</v>
      </c>
      <c r="D44" s="14">
        <v>43659</v>
      </c>
      <c r="E44" s="13">
        <v>7045080</v>
      </c>
      <c r="H44" s="1"/>
    </row>
    <row r="45" spans="2:8" ht="12.75">
      <c r="B45" s="16" t="s">
        <v>14</v>
      </c>
      <c r="C45" s="12">
        <v>40340</v>
      </c>
      <c r="D45" s="14">
        <v>42897</v>
      </c>
      <c r="E45" s="13">
        <v>8064889</v>
      </c>
      <c r="H45" s="1"/>
    </row>
    <row r="46" spans="2:8" ht="12.75">
      <c r="B46" s="16" t="s">
        <v>14</v>
      </c>
      <c r="C46" s="12">
        <v>40520</v>
      </c>
      <c r="D46" s="14">
        <v>43077</v>
      </c>
      <c r="E46" s="13">
        <v>11581274</v>
      </c>
      <c r="H46" s="1"/>
    </row>
    <row r="47" spans="2:8" ht="12.75">
      <c r="B47" s="16" t="s">
        <v>15</v>
      </c>
      <c r="C47" s="12">
        <v>40536</v>
      </c>
      <c r="D47" s="14">
        <v>42362</v>
      </c>
      <c r="E47" s="13">
        <v>600000000</v>
      </c>
      <c r="H47" s="1"/>
    </row>
    <row r="48" spans="2:8" ht="12.75">
      <c r="B48" s="16" t="s">
        <v>14</v>
      </c>
      <c r="C48" s="12">
        <v>40700</v>
      </c>
      <c r="D48" s="14">
        <v>43257</v>
      </c>
      <c r="E48" s="13">
        <v>14796298</v>
      </c>
      <c r="H48" s="1"/>
    </row>
    <row r="49" spans="2:8" ht="12.75">
      <c r="B49" s="16" t="s">
        <v>14</v>
      </c>
      <c r="C49" s="12">
        <v>40774</v>
      </c>
      <c r="D49" s="14">
        <v>43331</v>
      </c>
      <c r="E49" s="13">
        <v>4612352</v>
      </c>
      <c r="H49" s="1"/>
    </row>
    <row r="50" spans="2:7" s="19" customFormat="1" ht="14.25" customHeight="1">
      <c r="B50" s="8" t="s">
        <v>22</v>
      </c>
      <c r="C50" s="14"/>
      <c r="D50" s="14"/>
      <c r="E50" s="10">
        <f>SUM(E51:E51)</f>
        <v>275000000</v>
      </c>
      <c r="F50" s="18"/>
      <c r="G50" s="2"/>
    </row>
    <row r="51" spans="2:8" ht="12.75">
      <c r="B51" s="16" t="s">
        <v>16</v>
      </c>
      <c r="C51" s="14">
        <v>41989</v>
      </c>
      <c r="D51" s="14">
        <v>44537</v>
      </c>
      <c r="E51" s="15">
        <v>275000000</v>
      </c>
      <c r="H51" s="1"/>
    </row>
    <row r="52" spans="2:8" ht="12.75">
      <c r="B52" s="20" t="s">
        <v>17</v>
      </c>
      <c r="C52" s="21"/>
      <c r="D52" s="21"/>
      <c r="E52" s="10">
        <f>E50+E40+E37+E29</f>
        <v>7873304094</v>
      </c>
      <c r="H52" s="1"/>
    </row>
    <row r="53" spans="2:4" ht="12.75">
      <c r="B53" s="22"/>
      <c r="C53" s="22"/>
      <c r="D53" s="22"/>
    </row>
    <row r="54" spans="2:4" ht="12.75">
      <c r="B54" s="23"/>
      <c r="C54" s="23"/>
      <c r="D54" s="23"/>
    </row>
    <row r="55" spans="2:5" ht="14.25">
      <c r="B55" s="24"/>
      <c r="C55" s="24"/>
      <c r="D55" s="24"/>
      <c r="E55" s="23"/>
    </row>
    <row r="56" spans="2:5" ht="14.25">
      <c r="B56" s="24" t="s">
        <v>18</v>
      </c>
      <c r="C56" s="24"/>
      <c r="D56" s="24"/>
      <c r="E56" s="25"/>
    </row>
    <row r="57" spans="2:5" ht="14.25">
      <c r="B57" s="24" t="s">
        <v>19</v>
      </c>
      <c r="C57" s="26"/>
      <c r="D57" s="24" t="s">
        <v>20</v>
      </c>
      <c r="E57" s="27"/>
    </row>
    <row r="61" ht="12.75">
      <c r="B61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1"/>
  <sheetViews>
    <sheetView tabSelected="1" zoomScalePageLayoutView="0" workbookViewId="0" topLeftCell="A10">
      <selection activeCell="B56" sqref="B56:D57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25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</f>
        <v>4400000000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41991</v>
      </c>
      <c r="D36" s="12">
        <v>42728</v>
      </c>
      <c r="E36" s="13">
        <v>700000000</v>
      </c>
      <c r="H36" s="1"/>
    </row>
    <row r="37" spans="2:8" ht="12.75" customHeight="1">
      <c r="B37" s="8" t="s">
        <v>8</v>
      </c>
      <c r="C37" s="14"/>
      <c r="D37" s="14"/>
      <c r="E37" s="10">
        <f>E38+E39</f>
        <v>1053466200</v>
      </c>
      <c r="H37" s="1"/>
    </row>
    <row r="38" spans="2:8" ht="14.25" customHeight="1">
      <c r="B38" s="11" t="s">
        <v>9</v>
      </c>
      <c r="C38" s="14">
        <v>40429</v>
      </c>
      <c r="D38" s="14">
        <v>42215</v>
      </c>
      <c r="E38" s="15">
        <v>369649200</v>
      </c>
      <c r="H38" s="1"/>
    </row>
    <row r="39" spans="2:8" ht="14.25" customHeight="1">
      <c r="B39" s="11" t="s">
        <v>10</v>
      </c>
      <c r="C39" s="14">
        <v>41991</v>
      </c>
      <c r="D39" s="14">
        <v>43073</v>
      </c>
      <c r="E39" s="15">
        <v>683817000</v>
      </c>
      <c r="H39" s="1"/>
    </row>
    <row r="40" spans="2:8" ht="12.75">
      <c r="B40" s="8" t="s">
        <v>11</v>
      </c>
      <c r="C40" s="14"/>
      <c r="D40" s="14"/>
      <c r="E40" s="10">
        <f>SUM(E41:E49)</f>
        <v>2146232899</v>
      </c>
      <c r="H40" s="1"/>
    </row>
    <row r="41" spans="2:8" ht="12.75">
      <c r="B41" s="16" t="s">
        <v>12</v>
      </c>
      <c r="C41" s="14">
        <v>38713</v>
      </c>
      <c r="D41" s="14">
        <v>44196</v>
      </c>
      <c r="E41" s="15">
        <v>183000000</v>
      </c>
      <c r="H41" s="1"/>
    </row>
    <row r="42" spans="2:8" ht="12.75">
      <c r="B42" s="17" t="s">
        <v>13</v>
      </c>
      <c r="C42" s="12">
        <v>39216</v>
      </c>
      <c r="D42" s="14">
        <v>43539</v>
      </c>
      <c r="E42" s="13">
        <f>960000000+540000000-200000000</f>
        <v>1300000000</v>
      </c>
      <c r="H42" s="1"/>
    </row>
    <row r="43" spans="2:8" ht="12.75">
      <c r="B43" s="16" t="s">
        <v>14</v>
      </c>
      <c r="C43" s="12">
        <v>39986</v>
      </c>
      <c r="D43" s="14">
        <v>43638</v>
      </c>
      <c r="E43" s="13">
        <v>16198230</v>
      </c>
      <c r="H43" s="1"/>
    </row>
    <row r="44" spans="2:8" ht="12.75">
      <c r="B44" s="16" t="s">
        <v>14</v>
      </c>
      <c r="C44" s="12">
        <v>40007</v>
      </c>
      <c r="D44" s="14">
        <v>43659</v>
      </c>
      <c r="E44" s="13">
        <v>7097455</v>
      </c>
      <c r="H44" s="1"/>
    </row>
    <row r="45" spans="2:8" ht="12.75">
      <c r="B45" s="16" t="s">
        <v>14</v>
      </c>
      <c r="C45" s="12">
        <v>40340</v>
      </c>
      <c r="D45" s="14">
        <v>42897</v>
      </c>
      <c r="E45" s="13">
        <v>8064889</v>
      </c>
      <c r="H45" s="1"/>
    </row>
    <row r="46" spans="2:8" ht="12.75">
      <c r="B46" s="16" t="s">
        <v>14</v>
      </c>
      <c r="C46" s="12">
        <v>40520</v>
      </c>
      <c r="D46" s="14">
        <v>43077</v>
      </c>
      <c r="E46" s="13">
        <v>11882446</v>
      </c>
      <c r="H46" s="1"/>
    </row>
    <row r="47" spans="2:8" ht="12.75">
      <c r="B47" s="16" t="s">
        <v>15</v>
      </c>
      <c r="C47" s="12">
        <v>40536</v>
      </c>
      <c r="D47" s="14">
        <v>42362</v>
      </c>
      <c r="E47" s="13">
        <v>600000000</v>
      </c>
      <c r="H47" s="1"/>
    </row>
    <row r="48" spans="2:8" ht="12.75">
      <c r="B48" s="16" t="s">
        <v>14</v>
      </c>
      <c r="C48" s="12">
        <v>40700</v>
      </c>
      <c r="D48" s="14">
        <v>43257</v>
      </c>
      <c r="E48" s="13">
        <v>15377527</v>
      </c>
      <c r="H48" s="1"/>
    </row>
    <row r="49" spans="2:8" ht="12.75">
      <c r="B49" s="16" t="s">
        <v>14</v>
      </c>
      <c r="C49" s="12">
        <v>40774</v>
      </c>
      <c r="D49" s="14">
        <v>43331</v>
      </c>
      <c r="E49" s="13">
        <v>4612352</v>
      </c>
      <c r="H49" s="1"/>
    </row>
    <row r="50" spans="2:7" s="19" customFormat="1" ht="14.25" customHeight="1">
      <c r="B50" s="8" t="s">
        <v>22</v>
      </c>
      <c r="C50" s="14"/>
      <c r="D50" s="14"/>
      <c r="E50" s="10">
        <f>SUM(E51:E51)</f>
        <v>275000000</v>
      </c>
      <c r="F50" s="18"/>
      <c r="G50" s="2"/>
    </row>
    <row r="51" spans="2:8" ht="12.75">
      <c r="B51" s="16" t="s">
        <v>16</v>
      </c>
      <c r="C51" s="14">
        <v>41989</v>
      </c>
      <c r="D51" s="14">
        <v>44537</v>
      </c>
      <c r="E51" s="15">
        <v>275000000</v>
      </c>
      <c r="H51" s="1"/>
    </row>
    <row r="52" spans="2:8" ht="12.75">
      <c r="B52" s="20" t="s">
        <v>17</v>
      </c>
      <c r="C52" s="21"/>
      <c r="D52" s="21"/>
      <c r="E52" s="10">
        <f>E50+E40+E37+E29</f>
        <v>7874699099</v>
      </c>
      <c r="H52" s="1"/>
    </row>
    <row r="53" spans="2:4" ht="12.75">
      <c r="B53" s="22"/>
      <c r="C53" s="22"/>
      <c r="D53" s="22"/>
    </row>
    <row r="54" spans="2:4" ht="12.75">
      <c r="B54" s="23"/>
      <c r="C54" s="23"/>
      <c r="D54" s="23"/>
    </row>
    <row r="55" spans="2:5" ht="14.25">
      <c r="B55" s="24"/>
      <c r="C55" s="24"/>
      <c r="D55" s="24"/>
      <c r="E55" s="23"/>
    </row>
    <row r="56" spans="2:5" ht="14.25">
      <c r="B56" s="24" t="s">
        <v>18</v>
      </c>
      <c r="C56" s="24"/>
      <c r="D56" s="24"/>
      <c r="E56" s="25"/>
    </row>
    <row r="57" spans="2:5" ht="14.25">
      <c r="B57" s="24" t="s">
        <v>19</v>
      </c>
      <c r="C57" s="26"/>
      <c r="D57" s="24" t="s">
        <v>20</v>
      </c>
      <c r="E57" s="27"/>
    </row>
    <row r="61" ht="12.75">
      <c r="B61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6"/>
  <sheetViews>
    <sheetView zoomScalePageLayoutView="0" workbookViewId="0" topLeftCell="A28">
      <selection activeCell="E49" sqref="E49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24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E30+E31+E32+E33+E34+E35+E36+E37+E38+E39+E40+E41</f>
        <v>7400000000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41991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41991</v>
      </c>
      <c r="D37" s="12">
        <v>42719</v>
      </c>
      <c r="E37" s="13">
        <v>600000000</v>
      </c>
      <c r="H37" s="1"/>
    </row>
    <row r="38" spans="2:8" ht="12.75" customHeight="1">
      <c r="B38" s="11" t="s">
        <v>6</v>
      </c>
      <c r="C38" s="12">
        <v>41991</v>
      </c>
      <c r="D38" s="12">
        <v>42728</v>
      </c>
      <c r="E38" s="13">
        <v>700000000</v>
      </c>
      <c r="H38" s="1"/>
    </row>
    <row r="39" spans="2:8" ht="12.75" customHeight="1">
      <c r="B39" s="11" t="s">
        <v>6</v>
      </c>
      <c r="C39" s="12">
        <v>41991</v>
      </c>
      <c r="D39" s="12">
        <v>43458</v>
      </c>
      <c r="E39" s="13">
        <v>500000000</v>
      </c>
      <c r="H39" s="1"/>
    </row>
    <row r="40" spans="2:8" ht="12.75" customHeight="1">
      <c r="B40" s="11" t="s">
        <v>6</v>
      </c>
      <c r="C40" s="12">
        <v>41991</v>
      </c>
      <c r="D40" s="12">
        <v>43458</v>
      </c>
      <c r="E40" s="13">
        <v>600000000</v>
      </c>
      <c r="H40" s="1"/>
    </row>
    <row r="41" spans="2:8" ht="12.75" customHeight="1">
      <c r="B41" s="11" t="s">
        <v>6</v>
      </c>
      <c r="C41" s="12">
        <v>41991</v>
      </c>
      <c r="D41" s="12">
        <v>43458</v>
      </c>
      <c r="E41" s="13">
        <v>800000000</v>
      </c>
      <c r="H41" s="1"/>
    </row>
    <row r="42" spans="2:8" ht="12.75" customHeight="1">
      <c r="B42" s="8" t="s">
        <v>8</v>
      </c>
      <c r="C42" s="14"/>
      <c r="D42" s="14"/>
      <c r="E42" s="10">
        <f>E43+E44</f>
        <v>1053466200</v>
      </c>
      <c r="H42" s="1"/>
    </row>
    <row r="43" spans="2:8" ht="14.25" customHeight="1">
      <c r="B43" s="11" t="s">
        <v>9</v>
      </c>
      <c r="C43" s="14">
        <v>40429</v>
      </c>
      <c r="D43" s="14">
        <v>42215</v>
      </c>
      <c r="E43" s="15">
        <v>369649200</v>
      </c>
      <c r="H43" s="1"/>
    </row>
    <row r="44" spans="2:8" ht="14.25" customHeight="1">
      <c r="B44" s="11" t="s">
        <v>10</v>
      </c>
      <c r="C44" s="14">
        <v>41991</v>
      </c>
      <c r="D44" s="14">
        <v>43073</v>
      </c>
      <c r="E44" s="15">
        <v>683817000</v>
      </c>
      <c r="H44" s="1"/>
    </row>
    <row r="45" spans="2:8" ht="12.75">
      <c r="B45" s="8" t="s">
        <v>11</v>
      </c>
      <c r="C45" s="14"/>
      <c r="D45" s="14"/>
      <c r="E45" s="10">
        <f>SUM(E46:E54)</f>
        <v>2149501451</v>
      </c>
      <c r="H45" s="1"/>
    </row>
    <row r="46" spans="2:8" ht="12.75">
      <c r="B46" s="16" t="s">
        <v>12</v>
      </c>
      <c r="C46" s="14">
        <v>38713</v>
      </c>
      <c r="D46" s="14">
        <v>44196</v>
      </c>
      <c r="E46" s="15">
        <v>183000000</v>
      </c>
      <c r="H46" s="1"/>
    </row>
    <row r="47" spans="2:8" ht="12.75">
      <c r="B47" s="17" t="s">
        <v>13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ht="12.75">
      <c r="B48" s="16" t="s">
        <v>14</v>
      </c>
      <c r="C48" s="12">
        <v>39986</v>
      </c>
      <c r="D48" s="14">
        <v>43638</v>
      </c>
      <c r="E48" s="13">
        <v>16198230</v>
      </c>
      <c r="H48" s="1"/>
    </row>
    <row r="49" spans="2:8" ht="12.75">
      <c r="B49" s="16" t="s">
        <v>14</v>
      </c>
      <c r="C49" s="12">
        <v>40007</v>
      </c>
      <c r="D49" s="14">
        <v>43659</v>
      </c>
      <c r="E49" s="13">
        <v>7097455</v>
      </c>
      <c r="H49" s="1"/>
    </row>
    <row r="50" spans="2:8" ht="12.75">
      <c r="B50" s="16" t="s">
        <v>14</v>
      </c>
      <c r="C50" s="12">
        <v>40340</v>
      </c>
      <c r="D50" s="14">
        <v>42897</v>
      </c>
      <c r="E50" s="13">
        <v>9750404</v>
      </c>
      <c r="H50" s="1"/>
    </row>
    <row r="51" spans="2:8" ht="12.75">
      <c r="B51" s="16" t="s">
        <v>14</v>
      </c>
      <c r="C51" s="12">
        <v>40520</v>
      </c>
      <c r="D51" s="14">
        <v>43077</v>
      </c>
      <c r="E51" s="13">
        <v>13091263</v>
      </c>
      <c r="H51" s="1"/>
    </row>
    <row r="52" spans="2:8" ht="12.75">
      <c r="B52" s="16" t="s">
        <v>15</v>
      </c>
      <c r="C52" s="12">
        <v>40536</v>
      </c>
      <c r="D52" s="14">
        <v>42362</v>
      </c>
      <c r="E52" s="13">
        <v>600000000</v>
      </c>
      <c r="H52" s="1"/>
    </row>
    <row r="53" spans="2:8" ht="12.75">
      <c r="B53" s="16" t="s">
        <v>14</v>
      </c>
      <c r="C53" s="12">
        <v>40700</v>
      </c>
      <c r="D53" s="14">
        <v>43257</v>
      </c>
      <c r="E53" s="13">
        <v>15466131</v>
      </c>
      <c r="H53" s="1"/>
    </row>
    <row r="54" spans="2:8" ht="12.75">
      <c r="B54" s="16" t="s">
        <v>14</v>
      </c>
      <c r="C54" s="12">
        <v>40774</v>
      </c>
      <c r="D54" s="14">
        <v>43331</v>
      </c>
      <c r="E54" s="13">
        <v>4897968</v>
      </c>
      <c r="H54" s="1"/>
    </row>
    <row r="55" spans="2:7" s="19" customFormat="1" ht="14.25" customHeight="1">
      <c r="B55" s="8" t="s">
        <v>22</v>
      </c>
      <c r="C55" s="14"/>
      <c r="D55" s="14"/>
      <c r="E55" s="10">
        <f>SUM(E56:E56)</f>
        <v>275000000</v>
      </c>
      <c r="F55" s="18"/>
      <c r="G55" s="2"/>
    </row>
    <row r="56" spans="2:8" ht="12.75">
      <c r="B56" s="16" t="s">
        <v>16</v>
      </c>
      <c r="C56" s="14">
        <v>41989</v>
      </c>
      <c r="D56" s="14">
        <v>44537</v>
      </c>
      <c r="E56" s="15">
        <v>275000000</v>
      </c>
      <c r="H56" s="1"/>
    </row>
    <row r="57" spans="2:8" ht="12.75">
      <c r="B57" s="20" t="s">
        <v>17</v>
      </c>
      <c r="C57" s="21"/>
      <c r="D57" s="21"/>
      <c r="E57" s="10">
        <f>E55+E45+E42+E29</f>
        <v>10877967651</v>
      </c>
      <c r="H57" s="1"/>
    </row>
    <row r="58" spans="2:4" ht="12.75">
      <c r="B58" s="22"/>
      <c r="C58" s="22"/>
      <c r="D58" s="22"/>
    </row>
    <row r="59" spans="2:4" ht="12.75">
      <c r="B59" s="23"/>
      <c r="C59" s="23"/>
      <c r="D59" s="23"/>
    </row>
    <row r="60" spans="2:5" ht="14.25">
      <c r="B60" s="24"/>
      <c r="C60" s="24"/>
      <c r="D60" s="24"/>
      <c r="E60" s="23"/>
    </row>
    <row r="61" spans="2:5" ht="14.25">
      <c r="B61" s="24" t="s">
        <v>18</v>
      </c>
      <c r="C61" s="24"/>
      <c r="D61" s="24"/>
      <c r="E61" s="25"/>
    </row>
    <row r="62" spans="2:5" ht="14.25">
      <c r="B62" s="24" t="s">
        <v>19</v>
      </c>
      <c r="C62" s="26"/>
      <c r="D62" s="24" t="s">
        <v>20</v>
      </c>
      <c r="E62" s="27"/>
    </row>
    <row r="66" ht="12.75">
      <c r="B66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6"/>
  <sheetViews>
    <sheetView zoomScalePageLayoutView="0" workbookViewId="0" topLeftCell="A22">
      <selection activeCell="B25" sqref="B25:E25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23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E30+E31+E32+E33+E34+E35+E36+E37+E38+E39+E40+E41</f>
        <v>7400000000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41991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41991</v>
      </c>
      <c r="D37" s="12">
        <v>42719</v>
      </c>
      <c r="E37" s="13">
        <v>600000000</v>
      </c>
      <c r="H37" s="1"/>
    </row>
    <row r="38" spans="2:8" ht="12.75" customHeight="1">
      <c r="B38" s="11" t="s">
        <v>6</v>
      </c>
      <c r="C38" s="12">
        <v>41991</v>
      </c>
      <c r="D38" s="12">
        <v>42728</v>
      </c>
      <c r="E38" s="13">
        <v>700000000</v>
      </c>
      <c r="H38" s="1"/>
    </row>
    <row r="39" spans="2:8" ht="12.75" customHeight="1">
      <c r="B39" s="11" t="s">
        <v>6</v>
      </c>
      <c r="C39" s="12">
        <v>41991</v>
      </c>
      <c r="D39" s="12">
        <v>43458</v>
      </c>
      <c r="E39" s="13">
        <v>500000000</v>
      </c>
      <c r="H39" s="1"/>
    </row>
    <row r="40" spans="2:8" ht="12.75" customHeight="1">
      <c r="B40" s="11" t="s">
        <v>6</v>
      </c>
      <c r="C40" s="12">
        <v>41991</v>
      </c>
      <c r="D40" s="12">
        <v>43458</v>
      </c>
      <c r="E40" s="13">
        <v>600000000</v>
      </c>
      <c r="H40" s="1"/>
    </row>
    <row r="41" spans="2:8" ht="12.75" customHeight="1">
      <c r="B41" s="11" t="s">
        <v>6</v>
      </c>
      <c r="C41" s="12">
        <v>41991</v>
      </c>
      <c r="D41" s="12">
        <v>43458</v>
      </c>
      <c r="E41" s="13">
        <v>800000000</v>
      </c>
      <c r="H41" s="1"/>
    </row>
    <row r="42" spans="2:8" ht="12.75" customHeight="1">
      <c r="B42" s="8" t="s">
        <v>8</v>
      </c>
      <c r="C42" s="14"/>
      <c r="D42" s="14"/>
      <c r="E42" s="10">
        <f>E43+E44</f>
        <v>1053466200</v>
      </c>
      <c r="H42" s="1"/>
    </row>
    <row r="43" spans="2:8" ht="14.25" customHeight="1">
      <c r="B43" s="11" t="s">
        <v>9</v>
      </c>
      <c r="C43" s="14">
        <v>40429</v>
      </c>
      <c r="D43" s="14">
        <v>42215</v>
      </c>
      <c r="E43" s="15">
        <v>369649200</v>
      </c>
      <c r="H43" s="1"/>
    </row>
    <row r="44" spans="2:8" ht="14.25" customHeight="1">
      <c r="B44" s="11" t="s">
        <v>10</v>
      </c>
      <c r="C44" s="14">
        <v>41991</v>
      </c>
      <c r="D44" s="14">
        <v>43073</v>
      </c>
      <c r="E44" s="15">
        <v>683817000</v>
      </c>
      <c r="H44" s="1"/>
    </row>
    <row r="45" spans="2:8" ht="12.75">
      <c r="B45" s="8" t="s">
        <v>11</v>
      </c>
      <c r="C45" s="14"/>
      <c r="D45" s="14"/>
      <c r="E45" s="10">
        <f>SUM(E46:E54)</f>
        <v>2150718973</v>
      </c>
      <c r="H45" s="1"/>
    </row>
    <row r="46" spans="2:8" ht="12.75">
      <c r="B46" s="16" t="s">
        <v>12</v>
      </c>
      <c r="C46" s="14">
        <v>38713</v>
      </c>
      <c r="D46" s="14">
        <v>44196</v>
      </c>
      <c r="E46" s="15">
        <v>183000000</v>
      </c>
      <c r="H46" s="1"/>
    </row>
    <row r="47" spans="2:8" ht="12.75">
      <c r="B47" s="17" t="s">
        <v>13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ht="12.75">
      <c r="B48" s="16" t="s">
        <v>14</v>
      </c>
      <c r="C48" s="12">
        <v>39986</v>
      </c>
      <c r="D48" s="14">
        <v>43638</v>
      </c>
      <c r="E48" s="13">
        <v>16560027</v>
      </c>
      <c r="H48" s="1"/>
    </row>
    <row r="49" spans="2:8" ht="12.75">
      <c r="B49" s="16" t="s">
        <v>14</v>
      </c>
      <c r="C49" s="12">
        <v>40007</v>
      </c>
      <c r="D49" s="14">
        <v>43659</v>
      </c>
      <c r="E49" s="13">
        <v>7435126</v>
      </c>
      <c r="H49" s="1"/>
    </row>
    <row r="50" spans="2:8" ht="12.75">
      <c r="B50" s="16" t="s">
        <v>14</v>
      </c>
      <c r="C50" s="12">
        <v>40340</v>
      </c>
      <c r="D50" s="14">
        <v>42897</v>
      </c>
      <c r="E50" s="13">
        <v>9870416</v>
      </c>
      <c r="H50" s="1"/>
    </row>
    <row r="51" spans="2:8" ht="12.75">
      <c r="B51" s="16" t="s">
        <v>14</v>
      </c>
      <c r="C51" s="12">
        <v>40520</v>
      </c>
      <c r="D51" s="14">
        <v>43077</v>
      </c>
      <c r="E51" s="13">
        <v>13091263</v>
      </c>
      <c r="H51" s="1"/>
    </row>
    <row r="52" spans="2:8" ht="12.75">
      <c r="B52" s="16" t="s">
        <v>15</v>
      </c>
      <c r="C52" s="12">
        <v>40536</v>
      </c>
      <c r="D52" s="14">
        <v>42362</v>
      </c>
      <c r="E52" s="13">
        <v>600000000</v>
      </c>
      <c r="H52" s="1"/>
    </row>
    <row r="53" spans="2:8" ht="12.75">
      <c r="B53" s="16" t="s">
        <v>14</v>
      </c>
      <c r="C53" s="12">
        <v>40700</v>
      </c>
      <c r="D53" s="14">
        <v>43257</v>
      </c>
      <c r="E53" s="13">
        <v>15804104</v>
      </c>
      <c r="H53" s="1"/>
    </row>
    <row r="54" spans="2:8" ht="12.75">
      <c r="B54" s="16" t="s">
        <v>14</v>
      </c>
      <c r="C54" s="12">
        <v>40774</v>
      </c>
      <c r="D54" s="14">
        <v>43331</v>
      </c>
      <c r="E54" s="13">
        <v>4958037</v>
      </c>
      <c r="H54" s="1"/>
    </row>
    <row r="55" spans="2:7" s="19" customFormat="1" ht="14.25" customHeight="1">
      <c r="B55" s="8" t="s">
        <v>22</v>
      </c>
      <c r="C55" s="14"/>
      <c r="D55" s="14"/>
      <c r="E55" s="10">
        <f>SUM(E56:E56)</f>
        <v>275000000</v>
      </c>
      <c r="F55" s="18"/>
      <c r="G55" s="2"/>
    </row>
    <row r="56" spans="2:8" ht="12.75">
      <c r="B56" s="16" t="s">
        <v>16</v>
      </c>
      <c r="C56" s="14">
        <v>41989</v>
      </c>
      <c r="D56" s="14">
        <v>44537</v>
      </c>
      <c r="E56" s="15">
        <v>275000000</v>
      </c>
      <c r="H56" s="1"/>
    </row>
    <row r="57" spans="2:8" ht="12.75">
      <c r="B57" s="20" t="s">
        <v>17</v>
      </c>
      <c r="C57" s="21"/>
      <c r="D57" s="21"/>
      <c r="E57" s="10">
        <f>E55+E45+E42+E29</f>
        <v>10879185173</v>
      </c>
      <c r="H57" s="1"/>
    </row>
    <row r="58" spans="2:4" ht="12.75">
      <c r="B58" s="22"/>
      <c r="C58" s="22"/>
      <c r="D58" s="22"/>
    </row>
    <row r="59" spans="2:4" ht="12.75">
      <c r="B59" s="23"/>
      <c r="C59" s="23"/>
      <c r="D59" s="23"/>
    </row>
    <row r="60" spans="2:5" ht="14.25">
      <c r="B60" s="24"/>
      <c r="C60" s="24"/>
      <c r="D60" s="24"/>
      <c r="E60" s="23"/>
    </row>
    <row r="61" spans="2:5" ht="14.25">
      <c r="B61" s="24" t="s">
        <v>18</v>
      </c>
      <c r="C61" s="24"/>
      <c r="D61" s="24"/>
      <c r="E61" s="25"/>
    </row>
    <row r="62" spans="2:5" ht="14.25">
      <c r="B62" s="24" t="s">
        <v>19</v>
      </c>
      <c r="C62" s="26"/>
      <c r="D62" s="24" t="s">
        <v>20</v>
      </c>
      <c r="E62" s="27"/>
    </row>
    <row r="66" ht="12.75">
      <c r="B66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4"/>
  <sheetViews>
    <sheetView zoomScalePageLayoutView="0" workbookViewId="0" topLeftCell="A22">
      <selection activeCell="B41" sqref="B41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35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</f>
        <v>5400000000</v>
      </c>
      <c r="H29" s="1"/>
    </row>
    <row r="30" spans="2:8" ht="12.75" customHeight="1">
      <c r="B30" s="11" t="s">
        <v>7</v>
      </c>
      <c r="C30" s="12">
        <v>41633</v>
      </c>
      <c r="D30" s="12">
        <v>42726</v>
      </c>
      <c r="E30" s="13">
        <v>500000000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>
      <c r="B32" s="11" t="s">
        <v>6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>
      <c r="B34" s="11" t="s">
        <v>6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>
      <c r="B35" s="11" t="s">
        <v>6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>
      <c r="B37" s="11" t="s">
        <v>6</v>
      </c>
      <c r="C37" s="12">
        <v>42180</v>
      </c>
      <c r="D37" s="12">
        <v>43458</v>
      </c>
      <c r="E37" s="13">
        <v>600000000</v>
      </c>
      <c r="H37" s="1"/>
    </row>
    <row r="38" spans="2:8" ht="12.75" customHeight="1">
      <c r="B38" s="11" t="s">
        <v>6</v>
      </c>
      <c r="C38" s="12">
        <v>42185</v>
      </c>
      <c r="D38" s="12">
        <v>43458</v>
      </c>
      <c r="E38" s="13">
        <v>800000000</v>
      </c>
      <c r="H38" s="1"/>
    </row>
    <row r="39" spans="2:8" ht="12.75" customHeight="1">
      <c r="B39" s="8" t="s">
        <v>8</v>
      </c>
      <c r="C39" s="14"/>
      <c r="D39" s="14"/>
      <c r="E39" s="10">
        <f>E40+E41+E42+E43</f>
        <v>2373141192.98</v>
      </c>
      <c r="H39" s="1"/>
    </row>
    <row r="40" spans="2:8" ht="14.25" customHeight="1">
      <c r="B40" s="11" t="s">
        <v>9</v>
      </c>
      <c r="C40" s="14">
        <v>40429</v>
      </c>
      <c r="D40" s="14">
        <v>49278</v>
      </c>
      <c r="E40" s="15">
        <v>371984192.98</v>
      </c>
      <c r="H40" s="1"/>
    </row>
    <row r="41" spans="2:8" ht="14.25" customHeight="1">
      <c r="B41" s="11" t="s">
        <v>10</v>
      </c>
      <c r="C41" s="14">
        <v>41991</v>
      </c>
      <c r="D41" s="14">
        <v>43073</v>
      </c>
      <c r="E41" s="15">
        <v>683817000</v>
      </c>
      <c r="H41" s="1"/>
    </row>
    <row r="42" spans="2:8" ht="14.25" customHeight="1">
      <c r="B42" s="11" t="s">
        <v>10</v>
      </c>
      <c r="C42" s="14">
        <v>42209</v>
      </c>
      <c r="D42" s="14">
        <v>43269</v>
      </c>
      <c r="E42" s="15">
        <v>1000000000</v>
      </c>
      <c r="H42" s="1"/>
    </row>
    <row r="43" spans="2:8" ht="14.25" customHeight="1">
      <c r="B43" s="11" t="s">
        <v>10</v>
      </c>
      <c r="C43" s="14">
        <v>42296</v>
      </c>
      <c r="D43" s="14">
        <v>43357</v>
      </c>
      <c r="E43" s="15">
        <v>317340000</v>
      </c>
      <c r="H43" s="1"/>
    </row>
    <row r="44" spans="2:8" ht="12.75">
      <c r="B44" s="8" t="s">
        <v>33</v>
      </c>
      <c r="C44" s="14"/>
      <c r="D44" s="14"/>
      <c r="E44" s="10">
        <f>SUM(E45:E52)</f>
        <v>1532772530</v>
      </c>
      <c r="H44" s="1"/>
    </row>
    <row r="45" spans="2:8" ht="12.75">
      <c r="B45" s="16" t="s">
        <v>12</v>
      </c>
      <c r="C45" s="14">
        <v>38713</v>
      </c>
      <c r="D45" s="14">
        <v>44196</v>
      </c>
      <c r="E45" s="15">
        <v>184000000</v>
      </c>
      <c r="H45" s="1"/>
    </row>
    <row r="46" spans="2:8" ht="12.75">
      <c r="B46" s="17" t="s">
        <v>13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ht="12.75">
      <c r="B47" s="16" t="s">
        <v>14</v>
      </c>
      <c r="C47" s="12">
        <v>39986</v>
      </c>
      <c r="D47" s="14">
        <v>43638</v>
      </c>
      <c r="E47" s="13">
        <v>13450385</v>
      </c>
      <c r="H47" s="1"/>
    </row>
    <row r="48" spans="2:8" ht="12.75">
      <c r="B48" s="16" t="s">
        <v>14</v>
      </c>
      <c r="C48" s="12">
        <v>40007</v>
      </c>
      <c r="D48" s="14">
        <v>43659</v>
      </c>
      <c r="E48" s="13">
        <v>5921254</v>
      </c>
      <c r="H48" s="1"/>
    </row>
    <row r="49" spans="2:8" ht="12.75">
      <c r="B49" s="16" t="s">
        <v>14</v>
      </c>
      <c r="C49" s="12">
        <v>40340</v>
      </c>
      <c r="D49" s="14">
        <v>42897</v>
      </c>
      <c r="E49" s="13">
        <v>5371823</v>
      </c>
      <c r="H49" s="1"/>
    </row>
    <row r="50" spans="2:8" ht="12.75">
      <c r="B50" s="16" t="s">
        <v>14</v>
      </c>
      <c r="C50" s="12">
        <v>40520</v>
      </c>
      <c r="D50" s="14">
        <v>43077</v>
      </c>
      <c r="E50" s="13">
        <v>8611011</v>
      </c>
      <c r="H50" s="1"/>
    </row>
    <row r="51" spans="2:8" ht="12.75">
      <c r="B51" s="16" t="s">
        <v>14</v>
      </c>
      <c r="C51" s="12">
        <v>40700</v>
      </c>
      <c r="D51" s="14">
        <v>43257</v>
      </c>
      <c r="E51" s="13">
        <v>11989116</v>
      </c>
      <c r="H51" s="1"/>
    </row>
    <row r="52" spans="2:8" ht="12.75">
      <c r="B52" s="16" t="s">
        <v>14</v>
      </c>
      <c r="C52" s="12">
        <v>40774</v>
      </c>
      <c r="D52" s="14">
        <v>43331</v>
      </c>
      <c r="E52" s="13">
        <v>3428941</v>
      </c>
      <c r="H52" s="1"/>
    </row>
    <row r="53" spans="2:7" s="19" customFormat="1" ht="14.25" customHeight="1">
      <c r="B53" s="8" t="s">
        <v>22</v>
      </c>
      <c r="C53" s="14"/>
      <c r="D53" s="14"/>
      <c r="E53" s="10">
        <f>SUM(E54:E54)</f>
        <v>247500000</v>
      </c>
      <c r="F53" s="18"/>
      <c r="G53" s="2"/>
    </row>
    <row r="54" spans="2:8" ht="12.75">
      <c r="B54" s="16" t="s">
        <v>16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ht="12.75">
      <c r="B55" s="20" t="s">
        <v>17</v>
      </c>
      <c r="C55" s="21"/>
      <c r="D55" s="21"/>
      <c r="E55" s="10">
        <f>E53+E44+E39+E29</f>
        <v>9553413722.98</v>
      </c>
      <c r="H55" s="1"/>
    </row>
    <row r="56" spans="2:4" ht="12.75">
      <c r="B56" s="22"/>
      <c r="C56" s="22"/>
      <c r="D56" s="22"/>
    </row>
    <row r="57" spans="2:4" ht="12.75">
      <c r="B57" s="23"/>
      <c r="C57" s="23"/>
      <c r="D57" s="23"/>
    </row>
    <row r="58" spans="2:5" s="2" customFormat="1" ht="14.25">
      <c r="B58" s="24"/>
      <c r="C58" s="24"/>
      <c r="D58" s="24"/>
      <c r="E58" s="23"/>
    </row>
    <row r="59" spans="2:5" s="2" customFormat="1" ht="14.25">
      <c r="B59" s="24" t="s">
        <v>18</v>
      </c>
      <c r="C59" s="24"/>
      <c r="D59" s="24"/>
      <c r="E59" s="25"/>
    </row>
    <row r="60" spans="2:5" s="2" customFormat="1" ht="14.25">
      <c r="B60" s="24" t="s">
        <v>19</v>
      </c>
      <c r="C60" s="26"/>
      <c r="D60" s="24" t="s">
        <v>20</v>
      </c>
      <c r="E60" s="27"/>
    </row>
    <row r="64" spans="2:4" s="2" customFormat="1" ht="12.75">
      <c r="B64" s="28" t="s">
        <v>21</v>
      </c>
      <c r="C64" s="1"/>
      <c r="D64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5"/>
  <sheetViews>
    <sheetView zoomScalePageLayoutView="0" workbookViewId="0" topLeftCell="A25">
      <selection activeCell="E53" sqref="E53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34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</f>
        <v>5400000000</v>
      </c>
      <c r="H29" s="1"/>
    </row>
    <row r="30" spans="2:8" ht="12.75" customHeight="1">
      <c r="B30" s="11" t="s">
        <v>7</v>
      </c>
      <c r="C30" s="12">
        <v>41633</v>
      </c>
      <c r="D30" s="12">
        <v>42726</v>
      </c>
      <c r="E30" s="13">
        <v>500000000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>
      <c r="B32" s="11" t="s">
        <v>6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>
      <c r="B34" s="11" t="s">
        <v>6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>
      <c r="B35" s="11" t="s">
        <v>6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>
      <c r="B37" s="11" t="s">
        <v>6</v>
      </c>
      <c r="C37" s="12">
        <v>42180</v>
      </c>
      <c r="D37" s="12">
        <v>43458</v>
      </c>
      <c r="E37" s="13">
        <v>600000000</v>
      </c>
      <c r="H37" s="1"/>
    </row>
    <row r="38" spans="2:8" ht="12.75" customHeight="1">
      <c r="B38" s="11" t="s">
        <v>6</v>
      </c>
      <c r="C38" s="12">
        <v>42185</v>
      </c>
      <c r="D38" s="12">
        <v>43458</v>
      </c>
      <c r="E38" s="13">
        <v>800000000</v>
      </c>
      <c r="H38" s="1"/>
    </row>
    <row r="39" spans="2:8" ht="12.75" customHeight="1">
      <c r="B39" s="8" t="s">
        <v>8</v>
      </c>
      <c r="C39" s="14"/>
      <c r="D39" s="14"/>
      <c r="E39" s="10">
        <f>E40+E41+E42+E43</f>
        <v>2373141192.98</v>
      </c>
      <c r="H39" s="1"/>
    </row>
    <row r="40" spans="2:8" ht="14.25" customHeight="1">
      <c r="B40" s="11" t="s">
        <v>9</v>
      </c>
      <c r="C40" s="14">
        <v>40429</v>
      </c>
      <c r="D40" s="14">
        <v>49278</v>
      </c>
      <c r="E40" s="15">
        <v>371984192.98</v>
      </c>
      <c r="H40" s="1"/>
    </row>
    <row r="41" spans="2:8" ht="14.25" customHeight="1">
      <c r="B41" s="11" t="s">
        <v>10</v>
      </c>
      <c r="C41" s="14">
        <v>41991</v>
      </c>
      <c r="D41" s="14">
        <v>43073</v>
      </c>
      <c r="E41" s="15">
        <v>683817000</v>
      </c>
      <c r="H41" s="1"/>
    </row>
    <row r="42" spans="2:8" ht="14.25" customHeight="1">
      <c r="B42" s="11" t="s">
        <v>10</v>
      </c>
      <c r="C42" s="14">
        <v>42209</v>
      </c>
      <c r="D42" s="14">
        <v>43299</v>
      </c>
      <c r="E42" s="15">
        <v>1000000000</v>
      </c>
      <c r="H42" s="1"/>
    </row>
    <row r="43" spans="2:8" ht="14.25" customHeight="1">
      <c r="B43" s="11" t="s">
        <v>10</v>
      </c>
      <c r="C43" s="14">
        <v>42296</v>
      </c>
      <c r="D43" s="14">
        <v>43357</v>
      </c>
      <c r="E43" s="15">
        <v>317340000</v>
      </c>
      <c r="H43" s="1"/>
    </row>
    <row r="44" spans="2:8" ht="12.75">
      <c r="B44" s="8" t="s">
        <v>33</v>
      </c>
      <c r="C44" s="14"/>
      <c r="D44" s="14"/>
      <c r="E44" s="10">
        <f>SUM(E45:E53)</f>
        <v>2133545098</v>
      </c>
      <c r="H44" s="1"/>
    </row>
    <row r="45" spans="2:8" ht="12.75">
      <c r="B45" s="16" t="s">
        <v>12</v>
      </c>
      <c r="C45" s="14">
        <v>38713</v>
      </c>
      <c r="D45" s="14">
        <v>44196</v>
      </c>
      <c r="E45" s="15">
        <v>183000000</v>
      </c>
      <c r="H45" s="1"/>
    </row>
    <row r="46" spans="2:8" ht="12.75">
      <c r="B46" s="17" t="s">
        <v>13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ht="12.75">
      <c r="B47" s="16" t="s">
        <v>14</v>
      </c>
      <c r="C47" s="12">
        <v>39986</v>
      </c>
      <c r="D47" s="14">
        <v>43638</v>
      </c>
      <c r="E47" s="13">
        <v>13450385</v>
      </c>
      <c r="H47" s="1"/>
    </row>
    <row r="48" spans="2:8" ht="12.75">
      <c r="B48" s="16" t="s">
        <v>14</v>
      </c>
      <c r="C48" s="12">
        <v>40007</v>
      </c>
      <c r="D48" s="14">
        <v>43659</v>
      </c>
      <c r="E48" s="13">
        <v>5921254</v>
      </c>
      <c r="H48" s="1"/>
    </row>
    <row r="49" spans="2:8" ht="12.75">
      <c r="B49" s="16" t="s">
        <v>14</v>
      </c>
      <c r="C49" s="12">
        <v>40340</v>
      </c>
      <c r="D49" s="14">
        <v>42897</v>
      </c>
      <c r="E49" s="13">
        <v>6006391</v>
      </c>
      <c r="H49" s="1"/>
    </row>
    <row r="50" spans="2:8" ht="12.75">
      <c r="B50" s="16" t="s">
        <v>14</v>
      </c>
      <c r="C50" s="12">
        <v>40520</v>
      </c>
      <c r="D50" s="14">
        <v>43077</v>
      </c>
      <c r="E50" s="13">
        <v>9283504</v>
      </c>
      <c r="H50" s="1"/>
    </row>
    <row r="51" spans="2:8" ht="12.75">
      <c r="B51" s="16" t="s">
        <v>15</v>
      </c>
      <c r="C51" s="12">
        <v>40536</v>
      </c>
      <c r="D51" s="14">
        <v>42362</v>
      </c>
      <c r="E51" s="13">
        <v>600000000</v>
      </c>
      <c r="H51" s="1"/>
    </row>
    <row r="52" spans="2:8" ht="12.75">
      <c r="B52" s="16" t="s">
        <v>14</v>
      </c>
      <c r="C52" s="12">
        <v>40700</v>
      </c>
      <c r="D52" s="14">
        <v>43257</v>
      </c>
      <c r="E52" s="13">
        <v>12077720</v>
      </c>
      <c r="H52" s="1"/>
    </row>
    <row r="53" spans="2:8" ht="12.75">
      <c r="B53" s="16" t="s">
        <v>14</v>
      </c>
      <c r="C53" s="12">
        <v>40774</v>
      </c>
      <c r="D53" s="14">
        <v>43331</v>
      </c>
      <c r="E53" s="13">
        <v>3805844</v>
      </c>
      <c r="H53" s="1"/>
    </row>
    <row r="54" spans="2:7" s="19" customFormat="1" ht="14.25" customHeight="1">
      <c r="B54" s="8" t="s">
        <v>22</v>
      </c>
      <c r="C54" s="14"/>
      <c r="D54" s="14"/>
      <c r="E54" s="10">
        <f>SUM(E55:E55)</f>
        <v>247500000</v>
      </c>
      <c r="F54" s="18"/>
      <c r="G54" s="2"/>
    </row>
    <row r="55" spans="2:8" ht="12.75">
      <c r="B55" s="16" t="s">
        <v>16</v>
      </c>
      <c r="C55" s="14">
        <v>41989</v>
      </c>
      <c r="D55" s="14">
        <v>44537</v>
      </c>
      <c r="E55" s="15">
        <f>275000000-27500000</f>
        <v>247500000</v>
      </c>
      <c r="H55" s="1"/>
    </row>
    <row r="56" spans="2:8" ht="12.75">
      <c r="B56" s="20" t="s">
        <v>17</v>
      </c>
      <c r="C56" s="21"/>
      <c r="D56" s="21"/>
      <c r="E56" s="10">
        <f>E54+E44+E39+E29</f>
        <v>10154186290.98</v>
      </c>
      <c r="H56" s="1"/>
    </row>
    <row r="57" spans="2:4" ht="12.75">
      <c r="B57" s="22"/>
      <c r="C57" s="22"/>
      <c r="D57" s="22"/>
    </row>
    <row r="58" spans="2:4" ht="12.75">
      <c r="B58" s="23"/>
      <c r="C58" s="23"/>
      <c r="D58" s="23"/>
    </row>
    <row r="59" spans="2:5" s="2" customFormat="1" ht="14.25">
      <c r="B59" s="24"/>
      <c r="C59" s="24"/>
      <c r="D59" s="24"/>
      <c r="E59" s="23"/>
    </row>
    <row r="60" spans="2:5" s="2" customFormat="1" ht="14.25">
      <c r="B60" s="24" t="s">
        <v>18</v>
      </c>
      <c r="C60" s="24"/>
      <c r="D60" s="24"/>
      <c r="E60" s="25"/>
    </row>
    <row r="61" spans="2:5" s="2" customFormat="1" ht="14.25">
      <c r="B61" s="24" t="s">
        <v>19</v>
      </c>
      <c r="C61" s="26"/>
      <c r="D61" s="24" t="s">
        <v>20</v>
      </c>
      <c r="E61" s="27"/>
    </row>
    <row r="65" spans="2:4" s="2" customFormat="1" ht="12.75">
      <c r="B65" s="28" t="s">
        <v>21</v>
      </c>
      <c r="C65" s="1"/>
      <c r="D65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6"/>
  <sheetViews>
    <sheetView zoomScalePageLayoutView="0" workbookViewId="0" topLeftCell="A25">
      <selection activeCell="A30" sqref="A30:IV30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32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</f>
        <v>6082660000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682660000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500000000</v>
      </c>
      <c r="H31" s="1"/>
    </row>
    <row r="32" spans="2:8" ht="12.75" customHeight="1">
      <c r="B32" s="11" t="s">
        <v>7</v>
      </c>
      <c r="C32" s="12">
        <v>41633</v>
      </c>
      <c r="D32" s="12">
        <v>42726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42719</v>
      </c>
      <c r="E33" s="13">
        <v>600000000</v>
      </c>
      <c r="H33" s="1"/>
    </row>
    <row r="34" spans="2:8" ht="12.75" customHeight="1">
      <c r="B34" s="11" t="s">
        <v>6</v>
      </c>
      <c r="C34" s="12">
        <v>41991</v>
      </c>
      <c r="D34" s="12">
        <v>42728</v>
      </c>
      <c r="E34" s="13">
        <v>700000000</v>
      </c>
      <c r="H34" s="1"/>
    </row>
    <row r="35" spans="2:8" ht="12.75" customHeight="1">
      <c r="B35" s="11" t="s">
        <v>6</v>
      </c>
      <c r="C35" s="12">
        <v>42173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42174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42178</v>
      </c>
      <c r="D37" s="12">
        <v>43458</v>
      </c>
      <c r="E37" s="13">
        <v>500000000</v>
      </c>
      <c r="H37" s="1"/>
    </row>
    <row r="38" spans="2:8" ht="12.75" customHeight="1">
      <c r="B38" s="11" t="s">
        <v>6</v>
      </c>
      <c r="C38" s="12">
        <v>42180</v>
      </c>
      <c r="D38" s="12">
        <v>43458</v>
      </c>
      <c r="E38" s="13">
        <v>600000000</v>
      </c>
      <c r="H38" s="1"/>
    </row>
    <row r="39" spans="2:8" ht="12.75" customHeight="1">
      <c r="B39" s="11" t="s">
        <v>6</v>
      </c>
      <c r="C39" s="12">
        <v>42185</v>
      </c>
      <c r="D39" s="12">
        <v>43458</v>
      </c>
      <c r="E39" s="13">
        <v>800000000</v>
      </c>
      <c r="H39" s="1"/>
    </row>
    <row r="40" spans="2:8" ht="12.75" customHeight="1">
      <c r="B40" s="8" t="s">
        <v>8</v>
      </c>
      <c r="C40" s="14"/>
      <c r="D40" s="14"/>
      <c r="E40" s="10">
        <f>E41+E42+E43+E44</f>
        <v>2373141192.98</v>
      </c>
      <c r="H40" s="1"/>
    </row>
    <row r="41" spans="2:8" ht="14.25" customHeight="1">
      <c r="B41" s="11" t="s">
        <v>9</v>
      </c>
      <c r="C41" s="14">
        <v>40429</v>
      </c>
      <c r="D41" s="14">
        <v>49278</v>
      </c>
      <c r="E41" s="15">
        <v>371984192.98</v>
      </c>
      <c r="H41" s="1"/>
    </row>
    <row r="42" spans="2:8" ht="14.25" customHeight="1">
      <c r="B42" s="11" t="s">
        <v>10</v>
      </c>
      <c r="C42" s="14">
        <v>41991</v>
      </c>
      <c r="D42" s="14">
        <v>43073</v>
      </c>
      <c r="E42" s="15">
        <v>683817000</v>
      </c>
      <c r="H42" s="1"/>
    </row>
    <row r="43" spans="2:8" ht="14.25" customHeight="1">
      <c r="B43" s="11" t="s">
        <v>10</v>
      </c>
      <c r="C43" s="14">
        <v>42209</v>
      </c>
      <c r="D43" s="14">
        <v>43299</v>
      </c>
      <c r="E43" s="15">
        <v>1000000000</v>
      </c>
      <c r="H43" s="1"/>
    </row>
    <row r="44" spans="2:8" ht="14.25" customHeight="1">
      <c r="B44" s="11" t="s">
        <v>10</v>
      </c>
      <c r="C44" s="14">
        <v>42296</v>
      </c>
      <c r="D44" s="14">
        <v>43357</v>
      </c>
      <c r="E44" s="15">
        <v>317340000</v>
      </c>
      <c r="H44" s="1"/>
    </row>
    <row r="45" spans="2:8" ht="12.75">
      <c r="B45" s="8" t="s">
        <v>33</v>
      </c>
      <c r="C45" s="14"/>
      <c r="D45" s="14"/>
      <c r="E45" s="10">
        <f>SUM(E46:E54)</f>
        <v>2134865249</v>
      </c>
      <c r="H45" s="1"/>
    </row>
    <row r="46" spans="2:8" ht="12.75">
      <c r="B46" s="16" t="s">
        <v>12</v>
      </c>
      <c r="C46" s="14">
        <v>38713</v>
      </c>
      <c r="D46" s="14">
        <v>44196</v>
      </c>
      <c r="E46" s="15">
        <v>183000000</v>
      </c>
      <c r="H46" s="1"/>
    </row>
    <row r="47" spans="2:8" ht="12.75">
      <c r="B47" s="17" t="s">
        <v>13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ht="12.75">
      <c r="B48" s="16" t="s">
        <v>14</v>
      </c>
      <c r="C48" s="12">
        <v>39986</v>
      </c>
      <c r="D48" s="14">
        <v>43638</v>
      </c>
      <c r="E48" s="13">
        <v>13812182</v>
      </c>
      <c r="H48" s="1"/>
    </row>
    <row r="49" spans="2:8" ht="12.75">
      <c r="B49" s="16" t="s">
        <v>14</v>
      </c>
      <c r="C49" s="12">
        <v>40007</v>
      </c>
      <c r="D49" s="14">
        <v>43659</v>
      </c>
      <c r="E49" s="13">
        <v>6258925</v>
      </c>
      <c r="H49" s="1"/>
    </row>
    <row r="50" spans="2:8" ht="12.75">
      <c r="B50" s="16" t="s">
        <v>14</v>
      </c>
      <c r="C50" s="12">
        <v>40340</v>
      </c>
      <c r="D50" s="14">
        <v>42897</v>
      </c>
      <c r="E50" s="13">
        <v>6126403</v>
      </c>
      <c r="H50" s="1"/>
    </row>
    <row r="51" spans="2:8" ht="12.75">
      <c r="B51" s="16" t="s">
        <v>14</v>
      </c>
      <c r="C51" s="12">
        <v>40520</v>
      </c>
      <c r="D51" s="14">
        <v>43077</v>
      </c>
      <c r="E51" s="13">
        <v>9283504</v>
      </c>
      <c r="H51" s="1"/>
    </row>
    <row r="52" spans="2:8" ht="12.75">
      <c r="B52" s="16" t="s">
        <v>15</v>
      </c>
      <c r="C52" s="12">
        <v>40536</v>
      </c>
      <c r="D52" s="14">
        <v>42362</v>
      </c>
      <c r="E52" s="13">
        <v>600000000</v>
      </c>
      <c r="H52" s="1"/>
    </row>
    <row r="53" spans="2:8" ht="12.75">
      <c r="B53" s="16" t="s">
        <v>14</v>
      </c>
      <c r="C53" s="12">
        <v>40700</v>
      </c>
      <c r="D53" s="14">
        <v>43257</v>
      </c>
      <c r="E53" s="13">
        <v>12470598</v>
      </c>
      <c r="H53" s="1"/>
    </row>
    <row r="54" spans="2:8" ht="12.75">
      <c r="B54" s="16" t="s">
        <v>14</v>
      </c>
      <c r="C54" s="12">
        <v>40774</v>
      </c>
      <c r="D54" s="14">
        <v>43331</v>
      </c>
      <c r="E54" s="13">
        <v>3913637</v>
      </c>
      <c r="H54" s="1"/>
    </row>
    <row r="55" spans="2:7" s="19" customFormat="1" ht="14.25" customHeight="1">
      <c r="B55" s="8" t="s">
        <v>22</v>
      </c>
      <c r="C55" s="14"/>
      <c r="D55" s="14"/>
      <c r="E55" s="10">
        <f>SUM(E56:E56)</f>
        <v>247500000</v>
      </c>
      <c r="F55" s="18"/>
      <c r="G55" s="2"/>
    </row>
    <row r="56" spans="2:8" ht="12.75">
      <c r="B56" s="16" t="s">
        <v>16</v>
      </c>
      <c r="C56" s="14">
        <v>41989</v>
      </c>
      <c r="D56" s="14">
        <v>44537</v>
      </c>
      <c r="E56" s="15">
        <f>275000000-27500000</f>
        <v>247500000</v>
      </c>
      <c r="H56" s="1"/>
    </row>
    <row r="57" spans="2:8" ht="12.75">
      <c r="B57" s="20" t="s">
        <v>17</v>
      </c>
      <c r="C57" s="21"/>
      <c r="D57" s="21"/>
      <c r="E57" s="10">
        <f>E55+E45+E40+E29</f>
        <v>10838166441.98</v>
      </c>
      <c r="H57" s="1"/>
    </row>
    <row r="58" spans="2:4" ht="12.75">
      <c r="B58" s="22"/>
      <c r="C58" s="22"/>
      <c r="D58" s="22"/>
    </row>
    <row r="59" spans="2:4" ht="12.75">
      <c r="B59" s="23"/>
      <c r="C59" s="23"/>
      <c r="D59" s="23"/>
    </row>
    <row r="60" spans="2:5" s="2" customFormat="1" ht="14.25">
      <c r="B60" s="24"/>
      <c r="C60" s="24"/>
      <c r="D60" s="24"/>
      <c r="E60" s="23"/>
    </row>
    <row r="61" spans="2:5" s="2" customFormat="1" ht="14.25">
      <c r="B61" s="24" t="s">
        <v>18</v>
      </c>
      <c r="C61" s="24"/>
      <c r="D61" s="24"/>
      <c r="E61" s="25"/>
    </row>
    <row r="62" spans="2:5" s="2" customFormat="1" ht="14.25">
      <c r="B62" s="24" t="s">
        <v>19</v>
      </c>
      <c r="C62" s="26"/>
      <c r="D62" s="24" t="s">
        <v>20</v>
      </c>
      <c r="E62" s="27"/>
    </row>
    <row r="66" spans="2:4" s="2" customFormat="1" ht="12.75">
      <c r="B66" s="28" t="s">
        <v>21</v>
      </c>
      <c r="C66" s="1"/>
      <c r="D66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5"/>
  <sheetViews>
    <sheetView zoomScalePageLayoutView="0" workbookViewId="0" topLeftCell="A25">
      <selection activeCell="A44" sqref="A44:IV44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31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</f>
        <v>6400000000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500000000</v>
      </c>
      <c r="H31" s="1"/>
    </row>
    <row r="32" spans="2:8" ht="12.75" customHeight="1">
      <c r="B32" s="11" t="s">
        <v>7</v>
      </c>
      <c r="C32" s="12">
        <v>41633</v>
      </c>
      <c r="D32" s="12">
        <v>42726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42719</v>
      </c>
      <c r="E33" s="13">
        <v>600000000</v>
      </c>
      <c r="H33" s="1"/>
    </row>
    <row r="34" spans="2:8" ht="12.75" customHeight="1">
      <c r="B34" s="11" t="s">
        <v>6</v>
      </c>
      <c r="C34" s="12">
        <v>41991</v>
      </c>
      <c r="D34" s="12">
        <v>42728</v>
      </c>
      <c r="E34" s="13">
        <v>700000000</v>
      </c>
      <c r="H34" s="1"/>
    </row>
    <row r="35" spans="2:8" ht="12.75" customHeight="1">
      <c r="B35" s="11" t="s">
        <v>6</v>
      </c>
      <c r="C35" s="12">
        <v>42173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42174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42178</v>
      </c>
      <c r="D37" s="12">
        <v>43458</v>
      </c>
      <c r="E37" s="13">
        <v>500000000</v>
      </c>
      <c r="H37" s="1"/>
    </row>
    <row r="38" spans="2:8" ht="12.75" customHeight="1">
      <c r="B38" s="11" t="s">
        <v>6</v>
      </c>
      <c r="C38" s="12">
        <v>42180</v>
      </c>
      <c r="D38" s="12">
        <v>43458</v>
      </c>
      <c r="E38" s="13">
        <v>600000000</v>
      </c>
      <c r="H38" s="1"/>
    </row>
    <row r="39" spans="2:8" ht="12.75" customHeight="1">
      <c r="B39" s="11" t="s">
        <v>6</v>
      </c>
      <c r="C39" s="12">
        <v>42185</v>
      </c>
      <c r="D39" s="12">
        <v>43458</v>
      </c>
      <c r="E39" s="13">
        <v>800000000</v>
      </c>
      <c r="H39" s="1"/>
    </row>
    <row r="40" spans="2:8" ht="12.75" customHeight="1">
      <c r="B40" s="8" t="s">
        <v>8</v>
      </c>
      <c r="C40" s="14"/>
      <c r="D40" s="14"/>
      <c r="E40" s="10">
        <f>E41+E42+E43</f>
        <v>2055801192.98</v>
      </c>
      <c r="H40" s="1"/>
    </row>
    <row r="41" spans="2:8" ht="14.25" customHeight="1">
      <c r="B41" s="11" t="s">
        <v>9</v>
      </c>
      <c r="C41" s="14">
        <v>40429</v>
      </c>
      <c r="D41" s="14">
        <v>49278</v>
      </c>
      <c r="E41" s="15">
        <v>371984192.98</v>
      </c>
      <c r="H41" s="1"/>
    </row>
    <row r="42" spans="2:8" ht="14.25" customHeight="1">
      <c r="B42" s="11" t="s">
        <v>10</v>
      </c>
      <c r="C42" s="14">
        <v>41991</v>
      </c>
      <c r="D42" s="14">
        <v>43073</v>
      </c>
      <c r="E42" s="15">
        <v>683817000</v>
      </c>
      <c r="H42" s="1"/>
    </row>
    <row r="43" spans="2:8" ht="14.25" customHeight="1">
      <c r="B43" s="11" t="s">
        <v>10</v>
      </c>
      <c r="C43" s="14">
        <v>42209</v>
      </c>
      <c r="D43" s="14">
        <v>43299</v>
      </c>
      <c r="E43" s="15">
        <v>1000000000</v>
      </c>
      <c r="H43" s="1"/>
    </row>
    <row r="44" spans="2:8" ht="12.75">
      <c r="B44" s="8" t="s">
        <v>11</v>
      </c>
      <c r="C44" s="14"/>
      <c r="D44" s="14"/>
      <c r="E44" s="10">
        <f>SUM(E45:E53)</f>
        <v>2136339968</v>
      </c>
      <c r="H44" s="1"/>
    </row>
    <row r="45" spans="2:8" ht="12.75">
      <c r="B45" s="16" t="s">
        <v>12</v>
      </c>
      <c r="C45" s="14">
        <v>38713</v>
      </c>
      <c r="D45" s="14">
        <v>44196</v>
      </c>
      <c r="E45" s="15">
        <v>183000000</v>
      </c>
      <c r="H45" s="1"/>
    </row>
    <row r="46" spans="2:8" ht="12.75">
      <c r="B46" s="17" t="s">
        <v>13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ht="12.75">
      <c r="B47" s="16" t="s">
        <v>14</v>
      </c>
      <c r="C47" s="12">
        <v>39986</v>
      </c>
      <c r="D47" s="14">
        <v>43638</v>
      </c>
      <c r="E47" s="13">
        <v>14292420</v>
      </c>
      <c r="H47" s="1"/>
    </row>
    <row r="48" spans="2:8" ht="12.75">
      <c r="B48" s="16" t="s">
        <v>14</v>
      </c>
      <c r="C48" s="12">
        <v>40007</v>
      </c>
      <c r="D48" s="14">
        <v>43659</v>
      </c>
      <c r="E48" s="13">
        <v>6317363</v>
      </c>
      <c r="H48" s="1"/>
    </row>
    <row r="49" spans="2:8" ht="12.75">
      <c r="B49" s="16" t="s">
        <v>14</v>
      </c>
      <c r="C49" s="12">
        <v>40340</v>
      </c>
      <c r="D49" s="14">
        <v>42897</v>
      </c>
      <c r="E49" s="13">
        <v>6126403</v>
      </c>
      <c r="H49" s="1"/>
    </row>
    <row r="50" spans="2:8" ht="12.75">
      <c r="B50" s="16" t="s">
        <v>14</v>
      </c>
      <c r="C50" s="12">
        <v>40520</v>
      </c>
      <c r="D50" s="14">
        <v>43077</v>
      </c>
      <c r="E50" s="13">
        <v>9590340</v>
      </c>
      <c r="H50" s="1"/>
    </row>
    <row r="51" spans="2:8" ht="12.75">
      <c r="B51" s="16" t="s">
        <v>15</v>
      </c>
      <c r="C51" s="12">
        <v>40536</v>
      </c>
      <c r="D51" s="14">
        <v>42362</v>
      </c>
      <c r="E51" s="13">
        <v>600000000</v>
      </c>
      <c r="H51" s="1"/>
    </row>
    <row r="52" spans="2:8" ht="12.75">
      <c r="B52" s="16" t="s">
        <v>14</v>
      </c>
      <c r="C52" s="12">
        <v>40700</v>
      </c>
      <c r="D52" s="14">
        <v>43257</v>
      </c>
      <c r="E52" s="13">
        <v>13099805</v>
      </c>
      <c r="H52" s="1"/>
    </row>
    <row r="53" spans="2:8" ht="12.75">
      <c r="B53" s="16" t="s">
        <v>14</v>
      </c>
      <c r="C53" s="12">
        <v>40774</v>
      </c>
      <c r="D53" s="14">
        <v>43331</v>
      </c>
      <c r="E53" s="13">
        <v>3913637</v>
      </c>
      <c r="H53" s="1"/>
    </row>
    <row r="54" spans="2:7" s="19" customFormat="1" ht="14.25" customHeight="1">
      <c r="B54" s="8" t="s">
        <v>22</v>
      </c>
      <c r="C54" s="14"/>
      <c r="D54" s="14"/>
      <c r="E54" s="10">
        <f>SUM(E55:E55)</f>
        <v>247500000</v>
      </c>
      <c r="F54" s="18"/>
      <c r="G54" s="2"/>
    </row>
    <row r="55" spans="2:8" ht="12.75">
      <c r="B55" s="16" t="s">
        <v>16</v>
      </c>
      <c r="C55" s="14">
        <v>41989</v>
      </c>
      <c r="D55" s="14">
        <v>44537</v>
      </c>
      <c r="E55" s="15">
        <f>275000000-27500000</f>
        <v>247500000</v>
      </c>
      <c r="H55" s="1"/>
    </row>
    <row r="56" spans="2:8" ht="12.75">
      <c r="B56" s="20" t="s">
        <v>17</v>
      </c>
      <c r="C56" s="21"/>
      <c r="D56" s="21"/>
      <c r="E56" s="10">
        <f>E54+E44+E40+E29</f>
        <v>10839641160.98</v>
      </c>
      <c r="H56" s="1"/>
    </row>
    <row r="57" spans="2:4" ht="12.75">
      <c r="B57" s="22"/>
      <c r="C57" s="22"/>
      <c r="D57" s="22"/>
    </row>
    <row r="58" spans="2:4" ht="12.75">
      <c r="B58" s="23"/>
      <c r="C58" s="23"/>
      <c r="D58" s="23"/>
    </row>
    <row r="59" spans="2:5" s="2" customFormat="1" ht="14.25">
      <c r="B59" s="24"/>
      <c r="C59" s="24"/>
      <c r="D59" s="24"/>
      <c r="E59" s="23"/>
    </row>
    <row r="60" spans="2:5" s="2" customFormat="1" ht="14.25">
      <c r="B60" s="24" t="s">
        <v>18</v>
      </c>
      <c r="C60" s="24"/>
      <c r="D60" s="24"/>
      <c r="E60" s="25"/>
    </row>
    <row r="61" spans="2:5" s="2" customFormat="1" ht="14.25">
      <c r="B61" s="24" t="s">
        <v>19</v>
      </c>
      <c r="C61" s="26"/>
      <c r="D61" s="24" t="s">
        <v>20</v>
      </c>
      <c r="E61" s="27"/>
    </row>
    <row r="65" spans="2:4" s="2" customFormat="1" ht="12.75">
      <c r="B65" s="28" t="s">
        <v>21</v>
      </c>
      <c r="C65" s="1"/>
      <c r="D65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5"/>
  <sheetViews>
    <sheetView zoomScalePageLayoutView="0" workbookViewId="0" topLeftCell="A28">
      <selection activeCell="E50" sqref="E50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30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</f>
        <v>6400000000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500000000</v>
      </c>
      <c r="H31" s="1"/>
    </row>
    <row r="32" spans="2:8" ht="12.75" customHeight="1">
      <c r="B32" s="11" t="s">
        <v>7</v>
      </c>
      <c r="C32" s="12">
        <v>41633</v>
      </c>
      <c r="D32" s="12">
        <v>42726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42719</v>
      </c>
      <c r="E33" s="13">
        <v>600000000</v>
      </c>
      <c r="H33" s="1"/>
    </row>
    <row r="34" spans="2:8" ht="12.75" customHeight="1">
      <c r="B34" s="11" t="s">
        <v>6</v>
      </c>
      <c r="C34" s="12">
        <v>41991</v>
      </c>
      <c r="D34" s="12">
        <v>42728</v>
      </c>
      <c r="E34" s="13">
        <v>700000000</v>
      </c>
      <c r="H34" s="1"/>
    </row>
    <row r="35" spans="2:8" ht="12.75" customHeight="1">
      <c r="B35" s="11" t="s">
        <v>6</v>
      </c>
      <c r="C35" s="12">
        <v>42173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42174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42178</v>
      </c>
      <c r="D37" s="12">
        <v>43458</v>
      </c>
      <c r="E37" s="13">
        <v>500000000</v>
      </c>
      <c r="H37" s="1"/>
    </row>
    <row r="38" spans="2:8" ht="12.75" customHeight="1">
      <c r="B38" s="11" t="s">
        <v>6</v>
      </c>
      <c r="C38" s="12">
        <v>42180</v>
      </c>
      <c r="D38" s="12">
        <v>43458</v>
      </c>
      <c r="E38" s="13">
        <v>600000000</v>
      </c>
      <c r="H38" s="1"/>
    </row>
    <row r="39" spans="2:8" ht="12.75" customHeight="1">
      <c r="B39" s="11" t="s">
        <v>6</v>
      </c>
      <c r="C39" s="12">
        <v>42185</v>
      </c>
      <c r="D39" s="12">
        <v>43458</v>
      </c>
      <c r="E39" s="13">
        <v>800000000</v>
      </c>
      <c r="H39" s="1"/>
    </row>
    <row r="40" spans="2:8" ht="12.75" customHeight="1">
      <c r="B40" s="8" t="s">
        <v>8</v>
      </c>
      <c r="C40" s="14"/>
      <c r="D40" s="14"/>
      <c r="E40" s="10">
        <f>E41+E42+E43</f>
        <v>2055801192.98</v>
      </c>
      <c r="H40" s="1"/>
    </row>
    <row r="41" spans="2:8" ht="14.25" customHeight="1">
      <c r="B41" s="11" t="s">
        <v>9</v>
      </c>
      <c r="C41" s="14">
        <v>40429</v>
      </c>
      <c r="D41" s="14">
        <v>49278</v>
      </c>
      <c r="E41" s="15">
        <v>371984192.98</v>
      </c>
      <c r="H41" s="1"/>
    </row>
    <row r="42" spans="2:8" ht="14.25" customHeight="1">
      <c r="B42" s="11" t="s">
        <v>10</v>
      </c>
      <c r="C42" s="14">
        <v>41991</v>
      </c>
      <c r="D42" s="14">
        <v>43073</v>
      </c>
      <c r="E42" s="15">
        <v>683817000</v>
      </c>
      <c r="H42" s="1"/>
    </row>
    <row r="43" spans="2:8" ht="14.25" customHeight="1">
      <c r="B43" s="11" t="s">
        <v>10</v>
      </c>
      <c r="C43" s="14">
        <v>42209</v>
      </c>
      <c r="D43" s="14">
        <v>43299</v>
      </c>
      <c r="E43" s="15">
        <v>1000000000</v>
      </c>
      <c r="H43" s="1"/>
    </row>
    <row r="44" spans="2:8" ht="12.75">
      <c r="B44" s="8" t="s">
        <v>11</v>
      </c>
      <c r="C44" s="14"/>
      <c r="D44" s="14"/>
      <c r="E44" s="10">
        <f>SUM(E45:E53)</f>
        <v>2138065493</v>
      </c>
      <c r="H44" s="1"/>
    </row>
    <row r="45" spans="2:8" ht="12.75">
      <c r="B45" s="16" t="s">
        <v>12</v>
      </c>
      <c r="C45" s="14">
        <v>38713</v>
      </c>
      <c r="D45" s="14">
        <v>44196</v>
      </c>
      <c r="E45" s="15">
        <v>183000000</v>
      </c>
      <c r="H45" s="1"/>
    </row>
    <row r="46" spans="2:8" ht="12.75">
      <c r="B46" s="17" t="s">
        <v>13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ht="12.75">
      <c r="B47" s="16" t="s">
        <v>14</v>
      </c>
      <c r="C47" s="12">
        <v>39986</v>
      </c>
      <c r="D47" s="14">
        <v>43638</v>
      </c>
      <c r="E47" s="13">
        <v>14292420</v>
      </c>
      <c r="H47" s="1"/>
    </row>
    <row r="48" spans="2:8" ht="12.75">
      <c r="B48" s="16" t="s">
        <v>14</v>
      </c>
      <c r="C48" s="12">
        <v>40007</v>
      </c>
      <c r="D48" s="14">
        <v>43659</v>
      </c>
      <c r="E48" s="13">
        <v>6317363</v>
      </c>
      <c r="H48" s="1"/>
    </row>
    <row r="49" spans="2:8" ht="12.75">
      <c r="B49" s="16" t="s">
        <v>14</v>
      </c>
      <c r="C49" s="12">
        <v>40340</v>
      </c>
      <c r="D49" s="14">
        <v>42897</v>
      </c>
      <c r="E49" s="13">
        <v>6781688</v>
      </c>
      <c r="H49" s="1"/>
    </row>
    <row r="50" spans="2:8" ht="12.75">
      <c r="B50" s="16" t="s">
        <v>14</v>
      </c>
      <c r="C50" s="12">
        <v>40520</v>
      </c>
      <c r="D50" s="14">
        <v>43077</v>
      </c>
      <c r="E50" s="13">
        <v>10262833</v>
      </c>
      <c r="H50" s="1"/>
    </row>
    <row r="51" spans="2:8" ht="12.75">
      <c r="B51" s="16" t="s">
        <v>15</v>
      </c>
      <c r="C51" s="12">
        <v>40536</v>
      </c>
      <c r="D51" s="14">
        <v>42362</v>
      </c>
      <c r="E51" s="13">
        <v>600000000</v>
      </c>
      <c r="H51" s="1"/>
    </row>
    <row r="52" spans="2:8" ht="12.75">
      <c r="B52" s="16" t="s">
        <v>14</v>
      </c>
      <c r="C52" s="12">
        <v>40700</v>
      </c>
      <c r="D52" s="14">
        <v>43257</v>
      </c>
      <c r="E52" s="13">
        <v>13204591</v>
      </c>
      <c r="H52" s="1"/>
    </row>
    <row r="53" spans="2:8" ht="12.75">
      <c r="B53" s="16" t="s">
        <v>14</v>
      </c>
      <c r="C53" s="12">
        <v>40774</v>
      </c>
      <c r="D53" s="14">
        <v>43331</v>
      </c>
      <c r="E53" s="13">
        <v>4206598</v>
      </c>
      <c r="H53" s="1"/>
    </row>
    <row r="54" spans="2:7" s="19" customFormat="1" ht="14.25" customHeight="1">
      <c r="B54" s="8" t="s">
        <v>22</v>
      </c>
      <c r="C54" s="14"/>
      <c r="D54" s="14"/>
      <c r="E54" s="10">
        <f>SUM(E55:E55)</f>
        <v>275000000</v>
      </c>
      <c r="F54" s="18"/>
      <c r="G54" s="2"/>
    </row>
    <row r="55" spans="2:8" ht="12.75">
      <c r="B55" s="16" t="s">
        <v>16</v>
      </c>
      <c r="C55" s="14">
        <v>41989</v>
      </c>
      <c r="D55" s="14">
        <v>44537</v>
      </c>
      <c r="E55" s="15">
        <v>275000000</v>
      </c>
      <c r="H55" s="1"/>
    </row>
    <row r="56" spans="2:8" ht="12.75">
      <c r="B56" s="20" t="s">
        <v>17</v>
      </c>
      <c r="C56" s="21"/>
      <c r="D56" s="21"/>
      <c r="E56" s="10">
        <f>E54+E44+E40+E29</f>
        <v>10868866685.98</v>
      </c>
      <c r="H56" s="1"/>
    </row>
    <row r="57" spans="2:4" ht="12.75">
      <c r="B57" s="22"/>
      <c r="C57" s="22"/>
      <c r="D57" s="22"/>
    </row>
    <row r="58" spans="2:4" ht="12.75">
      <c r="B58" s="23"/>
      <c r="C58" s="23"/>
      <c r="D58" s="23"/>
    </row>
    <row r="59" spans="2:5" s="2" customFormat="1" ht="14.25">
      <c r="B59" s="24"/>
      <c r="C59" s="24"/>
      <c r="D59" s="24"/>
      <c r="E59" s="23"/>
    </row>
    <row r="60" spans="2:5" s="2" customFormat="1" ht="14.25">
      <c r="B60" s="24" t="s">
        <v>18</v>
      </c>
      <c r="C60" s="24"/>
      <c r="D60" s="24"/>
      <c r="E60" s="25"/>
    </row>
    <row r="61" spans="2:5" s="2" customFormat="1" ht="14.25">
      <c r="B61" s="24" t="s">
        <v>19</v>
      </c>
      <c r="C61" s="26"/>
      <c r="D61" s="24" t="s">
        <v>20</v>
      </c>
      <c r="E61" s="27"/>
    </row>
    <row r="65" spans="2:4" s="2" customFormat="1" ht="12.75">
      <c r="B65" s="28" t="s">
        <v>21</v>
      </c>
      <c r="C65" s="1"/>
      <c r="D65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5"/>
  <sheetViews>
    <sheetView zoomScalePageLayoutView="0" workbookViewId="0" topLeftCell="A25">
      <selection activeCell="E30" sqref="E30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29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</f>
        <v>6400000000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7</v>
      </c>
      <c r="C31" s="12">
        <v>41633</v>
      </c>
      <c r="D31" s="12">
        <v>42726</v>
      </c>
      <c r="E31" s="13">
        <v>500000000</v>
      </c>
      <c r="H31" s="1"/>
    </row>
    <row r="32" spans="2:8" ht="12.75" customHeight="1">
      <c r="B32" s="11" t="s">
        <v>7</v>
      </c>
      <c r="C32" s="12">
        <v>41633</v>
      </c>
      <c r="D32" s="12">
        <v>42726</v>
      </c>
      <c r="E32" s="13">
        <v>600000000</v>
      </c>
      <c r="H32" s="1"/>
    </row>
    <row r="33" spans="2:8" ht="12.75" customHeight="1">
      <c r="B33" s="11" t="s">
        <v>6</v>
      </c>
      <c r="C33" s="12">
        <v>41991</v>
      </c>
      <c r="D33" s="12">
        <v>42719</v>
      </c>
      <c r="E33" s="13">
        <v>600000000</v>
      </c>
      <c r="H33" s="1"/>
    </row>
    <row r="34" spans="2:8" ht="12.75" customHeight="1">
      <c r="B34" s="11" t="s">
        <v>6</v>
      </c>
      <c r="C34" s="12">
        <v>41991</v>
      </c>
      <c r="D34" s="12">
        <v>42728</v>
      </c>
      <c r="E34" s="13">
        <v>700000000</v>
      </c>
      <c r="H34" s="1"/>
    </row>
    <row r="35" spans="2:8" ht="12.75" customHeight="1">
      <c r="B35" s="11" t="s">
        <v>6</v>
      </c>
      <c r="C35" s="12">
        <v>42173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42174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42178</v>
      </c>
      <c r="D37" s="12">
        <v>43458</v>
      </c>
      <c r="E37" s="13">
        <v>500000000</v>
      </c>
      <c r="H37" s="1"/>
    </row>
    <row r="38" spans="2:8" ht="12.75" customHeight="1">
      <c r="B38" s="11" t="s">
        <v>6</v>
      </c>
      <c r="C38" s="12">
        <v>42180</v>
      </c>
      <c r="D38" s="12">
        <v>43458</v>
      </c>
      <c r="E38" s="13">
        <v>600000000</v>
      </c>
      <c r="H38" s="1"/>
    </row>
    <row r="39" spans="2:8" ht="12.75" customHeight="1">
      <c r="B39" s="11" t="s">
        <v>6</v>
      </c>
      <c r="C39" s="12">
        <v>42185</v>
      </c>
      <c r="D39" s="12">
        <v>43458</v>
      </c>
      <c r="E39" s="13">
        <v>800000000</v>
      </c>
      <c r="H39" s="1"/>
    </row>
    <row r="40" spans="2:8" ht="12.75" customHeight="1">
      <c r="B40" s="8" t="s">
        <v>8</v>
      </c>
      <c r="C40" s="14"/>
      <c r="D40" s="14"/>
      <c r="E40" s="10">
        <f>E41+E42+E43</f>
        <v>2055801192.98</v>
      </c>
      <c r="H40" s="1"/>
    </row>
    <row r="41" spans="2:8" ht="14.25" customHeight="1">
      <c r="B41" s="11" t="s">
        <v>9</v>
      </c>
      <c r="C41" s="14">
        <v>40429</v>
      </c>
      <c r="D41" s="14">
        <v>49278</v>
      </c>
      <c r="E41" s="15">
        <v>371984192.98</v>
      </c>
      <c r="H41" s="1"/>
    </row>
    <row r="42" spans="2:8" ht="14.25" customHeight="1">
      <c r="B42" s="11" t="s">
        <v>10</v>
      </c>
      <c r="C42" s="14">
        <v>41991</v>
      </c>
      <c r="D42" s="14">
        <v>43073</v>
      </c>
      <c r="E42" s="15">
        <v>683817000</v>
      </c>
      <c r="H42" s="1"/>
    </row>
    <row r="43" spans="2:8" ht="14.25" customHeight="1">
      <c r="B43" s="11" t="s">
        <v>10</v>
      </c>
      <c r="C43" s="14">
        <v>42209</v>
      </c>
      <c r="D43" s="14">
        <v>43299</v>
      </c>
      <c r="E43" s="15">
        <v>1000000000</v>
      </c>
      <c r="H43" s="1"/>
    </row>
    <row r="44" spans="2:8" ht="12.75">
      <c r="B44" s="8" t="s">
        <v>11</v>
      </c>
      <c r="C44" s="14"/>
      <c r="D44" s="14"/>
      <c r="E44" s="10">
        <f>SUM(E45:E53)</f>
        <v>2139557631</v>
      </c>
      <c r="H44" s="1"/>
    </row>
    <row r="45" spans="2:8" ht="12.75">
      <c r="B45" s="16" t="s">
        <v>12</v>
      </c>
      <c r="C45" s="14">
        <v>38713</v>
      </c>
      <c r="D45" s="14">
        <v>44196</v>
      </c>
      <c r="E45" s="15">
        <v>183000000</v>
      </c>
      <c r="H45" s="1"/>
    </row>
    <row r="46" spans="2:8" ht="12.75">
      <c r="B46" s="17" t="s">
        <v>13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ht="12.75">
      <c r="B47" s="16" t="s">
        <v>14</v>
      </c>
      <c r="C47" s="12">
        <v>39986</v>
      </c>
      <c r="D47" s="14">
        <v>43638</v>
      </c>
      <c r="E47" s="13">
        <v>14689585</v>
      </c>
      <c r="H47" s="1"/>
    </row>
    <row r="48" spans="2:8" ht="12.75">
      <c r="B48" s="16" t="s">
        <v>14</v>
      </c>
      <c r="C48" s="12">
        <v>40007</v>
      </c>
      <c r="D48" s="14">
        <v>43659</v>
      </c>
      <c r="E48" s="13">
        <v>6655034</v>
      </c>
      <c r="H48" s="1"/>
    </row>
    <row r="49" spans="2:8" ht="12.75">
      <c r="B49" s="16" t="s">
        <v>14</v>
      </c>
      <c r="C49" s="12">
        <v>40340</v>
      </c>
      <c r="D49" s="14">
        <v>42897</v>
      </c>
      <c r="E49" s="13">
        <v>6912012</v>
      </c>
      <c r="H49" s="1"/>
    </row>
    <row r="50" spans="2:8" ht="12.75">
      <c r="B50" s="16" t="s">
        <v>14</v>
      </c>
      <c r="C50" s="12">
        <v>40520</v>
      </c>
      <c r="D50" s="14">
        <v>43077</v>
      </c>
      <c r="E50" s="13">
        <v>10262833</v>
      </c>
      <c r="H50" s="1"/>
    </row>
    <row r="51" spans="2:8" ht="12.75">
      <c r="B51" s="16" t="s">
        <v>15</v>
      </c>
      <c r="C51" s="12">
        <v>40536</v>
      </c>
      <c r="D51" s="14">
        <v>42362</v>
      </c>
      <c r="E51" s="13">
        <v>600000000</v>
      </c>
      <c r="H51" s="1"/>
    </row>
    <row r="52" spans="2:8" ht="12.75">
      <c r="B52" s="16" t="s">
        <v>14</v>
      </c>
      <c r="C52" s="12">
        <v>40700</v>
      </c>
      <c r="D52" s="14">
        <v>43257</v>
      </c>
      <c r="E52" s="13">
        <v>13771500</v>
      </c>
      <c r="H52" s="1"/>
    </row>
    <row r="53" spans="2:8" ht="12.75">
      <c r="B53" s="16" t="s">
        <v>14</v>
      </c>
      <c r="C53" s="12">
        <v>40774</v>
      </c>
      <c r="D53" s="14">
        <v>43331</v>
      </c>
      <c r="E53" s="13">
        <v>4266667</v>
      </c>
      <c r="H53" s="1"/>
    </row>
    <row r="54" spans="2:7" s="19" customFormat="1" ht="14.25" customHeight="1">
      <c r="B54" s="8" t="s">
        <v>22</v>
      </c>
      <c r="C54" s="14"/>
      <c r="D54" s="14"/>
      <c r="E54" s="10">
        <f>SUM(E55:E55)</f>
        <v>275000000</v>
      </c>
      <c r="F54" s="18"/>
      <c r="G54" s="2"/>
    </row>
    <row r="55" spans="2:8" ht="12.75">
      <c r="B55" s="16" t="s">
        <v>16</v>
      </c>
      <c r="C55" s="14">
        <v>41989</v>
      </c>
      <c r="D55" s="14">
        <v>44537</v>
      </c>
      <c r="E55" s="15">
        <v>275000000</v>
      </c>
      <c r="H55" s="1"/>
    </row>
    <row r="56" spans="2:8" ht="12.75">
      <c r="B56" s="20" t="s">
        <v>17</v>
      </c>
      <c r="C56" s="21"/>
      <c r="D56" s="21"/>
      <c r="E56" s="10">
        <f>E54+E44+E40+E29</f>
        <v>10870358823.98</v>
      </c>
      <c r="H56" s="1"/>
    </row>
    <row r="57" spans="2:4" ht="12.75">
      <c r="B57" s="22"/>
      <c r="C57" s="22"/>
      <c r="D57" s="22"/>
    </row>
    <row r="58" spans="2:4" ht="12.75">
      <c r="B58" s="23"/>
      <c r="C58" s="23"/>
      <c r="D58" s="23"/>
    </row>
    <row r="59" spans="2:5" s="2" customFormat="1" ht="14.25">
      <c r="B59" s="24"/>
      <c r="C59" s="24"/>
      <c r="D59" s="24"/>
      <c r="E59" s="23"/>
    </row>
    <row r="60" spans="2:5" s="2" customFormat="1" ht="14.25">
      <c r="B60" s="24" t="s">
        <v>18</v>
      </c>
      <c r="C60" s="24"/>
      <c r="D60" s="24"/>
      <c r="E60" s="25"/>
    </row>
    <row r="61" spans="2:5" s="2" customFormat="1" ht="14.25">
      <c r="B61" s="24" t="s">
        <v>19</v>
      </c>
      <c r="C61" s="26"/>
      <c r="D61" s="24" t="s">
        <v>20</v>
      </c>
      <c r="E61" s="27"/>
    </row>
    <row r="65" spans="2:4" s="2" customFormat="1" ht="12.75">
      <c r="B65" s="28" t="s">
        <v>21</v>
      </c>
      <c r="C65" s="1"/>
      <c r="D65" s="1"/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71"/>
  <sheetViews>
    <sheetView zoomScalePageLayoutView="0" workbookViewId="0" topLeftCell="A31">
      <selection activeCell="E37" sqref="E37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28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E30+E31+E32+E33+E34+E35+E36+E37+E38+E39+E40+E41+E42+E43+E44+E45+E46</f>
        <v>7400000000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41991</v>
      </c>
      <c r="D36" s="12">
        <v>42728</v>
      </c>
      <c r="E36" s="13">
        <v>700000000</v>
      </c>
      <c r="H36" s="1"/>
    </row>
    <row r="37" spans="2:8" ht="12.75" customHeight="1">
      <c r="B37" s="11" t="s">
        <v>6</v>
      </c>
      <c r="C37" s="12">
        <v>42173</v>
      </c>
      <c r="D37" s="12">
        <v>42719</v>
      </c>
      <c r="E37" s="13">
        <v>400000000</v>
      </c>
      <c r="H37" s="1"/>
    </row>
    <row r="38" spans="2:8" ht="12.75" customHeight="1">
      <c r="B38" s="11" t="s">
        <v>6</v>
      </c>
      <c r="C38" s="12">
        <v>42177</v>
      </c>
      <c r="D38" s="12">
        <v>42719</v>
      </c>
      <c r="E38" s="13">
        <v>100000000</v>
      </c>
      <c r="H38" s="1"/>
    </row>
    <row r="39" spans="2:8" ht="12.75" customHeight="1">
      <c r="B39" s="11" t="s">
        <v>6</v>
      </c>
      <c r="C39" s="12">
        <v>42174</v>
      </c>
      <c r="D39" s="12">
        <v>42719</v>
      </c>
      <c r="E39" s="13">
        <v>300000000</v>
      </c>
      <c r="H39" s="1"/>
    </row>
    <row r="40" spans="2:8" ht="12.75" customHeight="1">
      <c r="B40" s="11" t="s">
        <v>6</v>
      </c>
      <c r="C40" s="12">
        <v>42177</v>
      </c>
      <c r="D40" s="12">
        <v>42719</v>
      </c>
      <c r="E40" s="13">
        <v>300000000</v>
      </c>
      <c r="H40" s="1"/>
    </row>
    <row r="41" spans="2:8" ht="12.75" customHeight="1">
      <c r="B41" s="11" t="s">
        <v>6</v>
      </c>
      <c r="C41" s="12">
        <v>42178</v>
      </c>
      <c r="D41" s="12">
        <v>43458</v>
      </c>
      <c r="E41" s="13">
        <v>100000000</v>
      </c>
      <c r="H41" s="1"/>
    </row>
    <row r="42" spans="2:8" ht="12.75" customHeight="1">
      <c r="B42" s="11" t="s">
        <v>6</v>
      </c>
      <c r="C42" s="12">
        <v>42179</v>
      </c>
      <c r="D42" s="12">
        <v>43458</v>
      </c>
      <c r="E42" s="13">
        <v>300000000</v>
      </c>
      <c r="H42" s="1"/>
    </row>
    <row r="43" spans="2:8" ht="12.75" customHeight="1">
      <c r="B43" s="11" t="s">
        <v>6</v>
      </c>
      <c r="C43" s="12">
        <v>42185</v>
      </c>
      <c r="D43" s="12">
        <v>43458</v>
      </c>
      <c r="E43" s="13">
        <v>100000000</v>
      </c>
      <c r="H43" s="1"/>
    </row>
    <row r="44" spans="2:8" ht="12.75" customHeight="1">
      <c r="B44" s="11" t="s">
        <v>6</v>
      </c>
      <c r="C44" s="12">
        <v>42180</v>
      </c>
      <c r="D44" s="12">
        <v>43458</v>
      </c>
      <c r="E44" s="13">
        <v>350000000</v>
      </c>
      <c r="H44" s="1"/>
    </row>
    <row r="45" spans="2:8" ht="12.75" customHeight="1">
      <c r="B45" s="11" t="s">
        <v>6</v>
      </c>
      <c r="C45" s="12">
        <v>42185</v>
      </c>
      <c r="D45" s="12">
        <v>43458</v>
      </c>
      <c r="E45" s="13">
        <v>250000000</v>
      </c>
      <c r="H45" s="1"/>
    </row>
    <row r="46" spans="2:8" ht="12.75" customHeight="1">
      <c r="B46" s="11" t="s">
        <v>6</v>
      </c>
      <c r="C46" s="12">
        <v>42185</v>
      </c>
      <c r="D46" s="12">
        <v>43458</v>
      </c>
      <c r="E46" s="13">
        <v>800000000</v>
      </c>
      <c r="H46" s="1"/>
    </row>
    <row r="47" spans="2:8" ht="12.75" customHeight="1">
      <c r="B47" s="8" t="s">
        <v>8</v>
      </c>
      <c r="C47" s="14"/>
      <c r="D47" s="14"/>
      <c r="E47" s="10">
        <f>E48+E49</f>
        <v>1055801192.98</v>
      </c>
      <c r="H47" s="1"/>
    </row>
    <row r="48" spans="2:8" ht="14.25" customHeight="1">
      <c r="B48" s="11" t="s">
        <v>9</v>
      </c>
      <c r="C48" s="14">
        <v>40429</v>
      </c>
      <c r="D48" s="14">
        <v>49278</v>
      </c>
      <c r="E48" s="15">
        <v>371984192.98</v>
      </c>
      <c r="H48" s="1"/>
    </row>
    <row r="49" spans="2:8" ht="14.25" customHeight="1">
      <c r="B49" s="11" t="s">
        <v>10</v>
      </c>
      <c r="C49" s="14">
        <v>41991</v>
      </c>
      <c r="D49" s="14">
        <v>43073</v>
      </c>
      <c r="E49" s="15">
        <v>683817000</v>
      </c>
      <c r="H49" s="1"/>
    </row>
    <row r="50" spans="2:8" ht="12.75">
      <c r="B50" s="8" t="s">
        <v>11</v>
      </c>
      <c r="C50" s="14"/>
      <c r="D50" s="14"/>
      <c r="E50" s="10">
        <f>SUM(E51:E59)</f>
        <v>2141196018</v>
      </c>
      <c r="H50" s="1"/>
    </row>
    <row r="51" spans="2:8" ht="12.75">
      <c r="B51" s="16" t="s">
        <v>12</v>
      </c>
      <c r="C51" s="14">
        <v>38713</v>
      </c>
      <c r="D51" s="14">
        <v>44196</v>
      </c>
      <c r="E51" s="15">
        <v>183000000</v>
      </c>
      <c r="H51" s="1"/>
    </row>
    <row r="52" spans="2:8" ht="12.75">
      <c r="B52" s="17" t="s">
        <v>13</v>
      </c>
      <c r="C52" s="12">
        <v>39216</v>
      </c>
      <c r="D52" s="14">
        <v>43539</v>
      </c>
      <c r="E52" s="13">
        <f>960000000+540000000-200000000</f>
        <v>1300000000</v>
      </c>
      <c r="H52" s="1"/>
    </row>
    <row r="53" spans="2:8" ht="12.75">
      <c r="B53" s="16" t="s">
        <v>14</v>
      </c>
      <c r="C53" s="12">
        <v>39986</v>
      </c>
      <c r="D53" s="14">
        <v>43638</v>
      </c>
      <c r="E53" s="13">
        <v>15376204</v>
      </c>
      <c r="H53" s="1"/>
    </row>
    <row r="54" spans="2:8" ht="12.75">
      <c r="B54" s="16" t="s">
        <v>14</v>
      </c>
      <c r="C54" s="12">
        <v>40007</v>
      </c>
      <c r="D54" s="14">
        <v>43659</v>
      </c>
      <c r="E54" s="13">
        <v>6707409</v>
      </c>
      <c r="H54" s="1"/>
    </row>
    <row r="55" spans="2:8" ht="12.75">
      <c r="B55" s="16" t="s">
        <v>14</v>
      </c>
      <c r="C55" s="12">
        <v>40340</v>
      </c>
      <c r="D55" s="14">
        <v>42897</v>
      </c>
      <c r="E55" s="13">
        <v>6912012</v>
      </c>
      <c r="H55" s="1"/>
    </row>
    <row r="56" spans="2:8" ht="12.75">
      <c r="B56" s="16" t="s">
        <v>14</v>
      </c>
      <c r="C56" s="12">
        <v>40520</v>
      </c>
      <c r="D56" s="14">
        <v>43077</v>
      </c>
      <c r="E56" s="13">
        <v>10564005</v>
      </c>
      <c r="H56" s="1"/>
    </row>
    <row r="57" spans="2:8" ht="12.75">
      <c r="B57" s="16" t="s">
        <v>15</v>
      </c>
      <c r="C57" s="12">
        <v>40536</v>
      </c>
      <c r="D57" s="14">
        <v>42362</v>
      </c>
      <c r="E57" s="13">
        <v>600000000</v>
      </c>
      <c r="H57" s="1"/>
    </row>
    <row r="58" spans="2:8" ht="12.75">
      <c r="B58" s="16" t="s">
        <v>14</v>
      </c>
      <c r="C58" s="12">
        <v>40700</v>
      </c>
      <c r="D58" s="14">
        <v>43257</v>
      </c>
      <c r="E58" s="13">
        <v>14369721</v>
      </c>
      <c r="H58" s="1"/>
    </row>
    <row r="59" spans="2:8" ht="12.75">
      <c r="B59" s="16" t="s">
        <v>14</v>
      </c>
      <c r="C59" s="12">
        <v>40774</v>
      </c>
      <c r="D59" s="14">
        <v>43331</v>
      </c>
      <c r="E59" s="13">
        <v>4266667</v>
      </c>
      <c r="H59" s="1"/>
    </row>
    <row r="60" spans="2:7" s="19" customFormat="1" ht="14.25" customHeight="1">
      <c r="B60" s="8" t="s">
        <v>22</v>
      </c>
      <c r="C60" s="14"/>
      <c r="D60" s="14"/>
      <c r="E60" s="10">
        <f>SUM(E61:E61)</f>
        <v>275000000</v>
      </c>
      <c r="F60" s="18"/>
      <c r="G60" s="2"/>
    </row>
    <row r="61" spans="2:8" ht="12.75">
      <c r="B61" s="16" t="s">
        <v>16</v>
      </c>
      <c r="C61" s="14">
        <v>41989</v>
      </c>
      <c r="D61" s="14">
        <v>44537</v>
      </c>
      <c r="E61" s="15">
        <v>275000000</v>
      </c>
      <c r="H61" s="1"/>
    </row>
    <row r="62" spans="2:8" ht="12.75">
      <c r="B62" s="20" t="s">
        <v>17</v>
      </c>
      <c r="C62" s="21"/>
      <c r="D62" s="21"/>
      <c r="E62" s="10">
        <f>E60+E50+E47+E29</f>
        <v>10871997210.98</v>
      </c>
      <c r="H62" s="1"/>
    </row>
    <row r="63" spans="2:4" ht="12.75">
      <c r="B63" s="22"/>
      <c r="C63" s="22"/>
      <c r="D63" s="22"/>
    </row>
    <row r="64" spans="2:4" ht="12.75">
      <c r="B64" s="23"/>
      <c r="C64" s="23"/>
      <c r="D64" s="23"/>
    </row>
    <row r="65" spans="2:5" ht="14.25">
      <c r="B65" s="24"/>
      <c r="C65" s="24"/>
      <c r="D65" s="24"/>
      <c r="E65" s="23"/>
    </row>
    <row r="66" spans="2:5" ht="14.25">
      <c r="B66" s="24" t="s">
        <v>18</v>
      </c>
      <c r="C66" s="24"/>
      <c r="D66" s="24"/>
      <c r="E66" s="25"/>
    </row>
    <row r="67" spans="2:5" ht="14.25">
      <c r="B67" s="24" t="s">
        <v>19</v>
      </c>
      <c r="C67" s="26"/>
      <c r="D67" s="24" t="s">
        <v>20</v>
      </c>
      <c r="E67" s="27"/>
    </row>
    <row r="71" ht="12.75">
      <c r="B71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1"/>
  <sheetViews>
    <sheetView zoomScalePageLayoutView="0" workbookViewId="0" topLeftCell="A19">
      <selection activeCell="D38" sqref="D38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3" t="s">
        <v>0</v>
      </c>
      <c r="C24" s="33"/>
      <c r="D24" s="33"/>
      <c r="E24" s="33"/>
    </row>
    <row r="25" spans="2:5" ht="15.75">
      <c r="B25" s="33" t="s">
        <v>27</v>
      </c>
      <c r="C25" s="33"/>
      <c r="D25" s="33"/>
      <c r="E25" s="33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4" t="s">
        <v>4</v>
      </c>
      <c r="C28" s="35"/>
      <c r="D28" s="35"/>
      <c r="E28" s="36"/>
      <c r="H28" s="1"/>
    </row>
    <row r="29" spans="2:8" ht="12.75" customHeight="1">
      <c r="B29" s="8" t="s">
        <v>5</v>
      </c>
      <c r="C29" s="9"/>
      <c r="D29" s="9"/>
      <c r="E29" s="10">
        <f>E30+E31+E32+E33+E34+E35+E36</f>
        <v>4400000000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600000000</v>
      </c>
      <c r="H35" s="1"/>
    </row>
    <row r="36" spans="2:8" ht="12.75" customHeight="1">
      <c r="B36" s="11" t="s">
        <v>6</v>
      </c>
      <c r="C36" s="12">
        <v>41991</v>
      </c>
      <c r="D36" s="12">
        <v>42728</v>
      </c>
      <c r="E36" s="13">
        <v>700000000</v>
      </c>
      <c r="H36" s="1"/>
    </row>
    <row r="37" spans="2:8" ht="12.75" customHeight="1">
      <c r="B37" s="8" t="s">
        <v>8</v>
      </c>
      <c r="C37" s="14"/>
      <c r="D37" s="14"/>
      <c r="E37" s="10">
        <f>E38+E39</f>
        <v>1055801192.98</v>
      </c>
      <c r="H37" s="1"/>
    </row>
    <row r="38" spans="2:8" ht="14.25" customHeight="1">
      <c r="B38" s="11" t="s">
        <v>9</v>
      </c>
      <c r="C38" s="14">
        <v>40429</v>
      </c>
      <c r="D38" s="14">
        <v>49278</v>
      </c>
      <c r="E38" s="15">
        <v>371984192.98</v>
      </c>
      <c r="H38" s="1"/>
    </row>
    <row r="39" spans="2:8" ht="14.25" customHeight="1">
      <c r="B39" s="11" t="s">
        <v>10</v>
      </c>
      <c r="C39" s="14">
        <v>41991</v>
      </c>
      <c r="D39" s="14">
        <v>43073</v>
      </c>
      <c r="E39" s="15">
        <v>683817000</v>
      </c>
      <c r="H39" s="1"/>
    </row>
    <row r="40" spans="2:8" ht="12.75">
      <c r="B40" s="8" t="s">
        <v>11</v>
      </c>
      <c r="C40" s="14"/>
      <c r="D40" s="14"/>
      <c r="E40" s="10">
        <f>SUM(E41:E49)</f>
        <v>2143620372</v>
      </c>
      <c r="H40" s="1"/>
    </row>
    <row r="41" spans="2:8" ht="12.75">
      <c r="B41" s="16" t="s">
        <v>12</v>
      </c>
      <c r="C41" s="14">
        <v>38713</v>
      </c>
      <c r="D41" s="14">
        <v>44196</v>
      </c>
      <c r="E41" s="15">
        <v>183000000</v>
      </c>
      <c r="H41" s="1"/>
    </row>
    <row r="42" spans="2:8" ht="12.75">
      <c r="B42" s="17" t="s">
        <v>13</v>
      </c>
      <c r="C42" s="12">
        <v>39216</v>
      </c>
      <c r="D42" s="14">
        <v>43539</v>
      </c>
      <c r="E42" s="13">
        <f>960000000+540000000-200000000</f>
        <v>1300000000</v>
      </c>
      <c r="H42" s="1"/>
    </row>
    <row r="43" spans="2:8" ht="12.75">
      <c r="B43" s="16" t="s">
        <v>14</v>
      </c>
      <c r="C43" s="12">
        <v>39986</v>
      </c>
      <c r="D43" s="14">
        <v>43638</v>
      </c>
      <c r="E43" s="13">
        <v>15376204</v>
      </c>
      <c r="H43" s="1"/>
    </row>
    <row r="44" spans="2:8" ht="12.75">
      <c r="B44" s="16" t="s">
        <v>14</v>
      </c>
      <c r="C44" s="12">
        <v>40007</v>
      </c>
      <c r="D44" s="14">
        <v>43659</v>
      </c>
      <c r="E44" s="13">
        <v>6707409</v>
      </c>
      <c r="H44" s="1"/>
    </row>
    <row r="45" spans="2:8" ht="12.75">
      <c r="B45" s="16" t="s">
        <v>14</v>
      </c>
      <c r="C45" s="12">
        <v>40340</v>
      </c>
      <c r="D45" s="14">
        <v>42897</v>
      </c>
      <c r="E45" s="13">
        <v>7944877</v>
      </c>
      <c r="H45" s="1"/>
    </row>
    <row r="46" spans="2:8" ht="12.75">
      <c r="B46" s="16" t="s">
        <v>14</v>
      </c>
      <c r="C46" s="12">
        <v>40520</v>
      </c>
      <c r="D46" s="14">
        <v>43077</v>
      </c>
      <c r="E46" s="13">
        <v>11581274</v>
      </c>
      <c r="H46" s="1"/>
    </row>
    <row r="47" spans="2:8" ht="12.75">
      <c r="B47" s="16" t="s">
        <v>15</v>
      </c>
      <c r="C47" s="12">
        <v>40536</v>
      </c>
      <c r="D47" s="14">
        <v>42362</v>
      </c>
      <c r="E47" s="13">
        <v>600000000</v>
      </c>
      <c r="H47" s="1"/>
    </row>
    <row r="48" spans="2:8" ht="12.75">
      <c r="B48" s="16" t="s">
        <v>14</v>
      </c>
      <c r="C48" s="12">
        <v>40700</v>
      </c>
      <c r="D48" s="14">
        <v>43257</v>
      </c>
      <c r="E48" s="13">
        <v>14458325</v>
      </c>
      <c r="H48" s="1"/>
    </row>
    <row r="49" spans="2:8" ht="12.75">
      <c r="B49" s="16" t="s">
        <v>14</v>
      </c>
      <c r="C49" s="12">
        <v>40774</v>
      </c>
      <c r="D49" s="14">
        <v>43331</v>
      </c>
      <c r="E49" s="13">
        <v>4552283</v>
      </c>
      <c r="H49" s="1"/>
    </row>
    <row r="50" spans="2:7" s="19" customFormat="1" ht="14.25" customHeight="1">
      <c r="B50" s="8" t="s">
        <v>22</v>
      </c>
      <c r="C50" s="14"/>
      <c r="D50" s="14"/>
      <c r="E50" s="10">
        <f>SUM(E51:E51)</f>
        <v>275000000</v>
      </c>
      <c r="F50" s="18"/>
      <c r="G50" s="2"/>
    </row>
    <row r="51" spans="2:8" ht="12.75">
      <c r="B51" s="16" t="s">
        <v>16</v>
      </c>
      <c r="C51" s="14">
        <v>41989</v>
      </c>
      <c r="D51" s="14">
        <v>44537</v>
      </c>
      <c r="E51" s="15">
        <v>275000000</v>
      </c>
      <c r="H51" s="1"/>
    </row>
    <row r="52" spans="2:8" ht="12.75">
      <c r="B52" s="20" t="s">
        <v>17</v>
      </c>
      <c r="C52" s="21"/>
      <c r="D52" s="21"/>
      <c r="E52" s="10">
        <f>E50+E40+E37+E29</f>
        <v>7874421564.98</v>
      </c>
      <c r="H52" s="1"/>
    </row>
    <row r="53" spans="2:4" ht="12.75">
      <c r="B53" s="22"/>
      <c r="C53" s="22"/>
      <c r="D53" s="22"/>
    </row>
    <row r="54" spans="2:4" ht="12.75">
      <c r="B54" s="23"/>
      <c r="C54" s="23"/>
      <c r="D54" s="23"/>
    </row>
    <row r="55" spans="2:5" ht="14.25">
      <c r="B55" s="24"/>
      <c r="C55" s="24"/>
      <c r="D55" s="24"/>
      <c r="E55" s="23"/>
    </row>
    <row r="56" spans="2:5" ht="14.25">
      <c r="B56" s="24" t="s">
        <v>18</v>
      </c>
      <c r="C56" s="24"/>
      <c r="D56" s="24"/>
      <c r="E56" s="25"/>
    </row>
    <row r="57" spans="2:5" ht="14.25">
      <c r="B57" s="24" t="s">
        <v>19</v>
      </c>
      <c r="C57" s="26"/>
      <c r="D57" s="24" t="s">
        <v>20</v>
      </c>
      <c r="E57" s="27"/>
    </row>
    <row r="61" ht="12.75">
      <c r="B61" s="28" t="s">
        <v>21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Ветошкина Екатерина Павловна</cp:lastModifiedBy>
  <cp:lastPrinted>2016-02-05T15:34:34Z</cp:lastPrinted>
  <dcterms:created xsi:type="dcterms:W3CDTF">2015-02-09T13:11:59Z</dcterms:created>
  <dcterms:modified xsi:type="dcterms:W3CDTF">2018-09-12T08:43:38Z</dcterms:modified>
  <cp:category/>
  <cp:version/>
  <cp:contentType/>
  <cp:contentStatus/>
</cp:coreProperties>
</file>