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05" yWindow="75" windowWidth="15210" windowHeight="12915"/>
  </bookViews>
  <sheets>
    <sheet name="2021" sheetId="1" r:id="rId1"/>
  </sheets>
  <definedNames>
    <definedName name="_xlnm._FilterDatabase" localSheetId="0" hidden="1">'2021'!$A$12:$R$66</definedName>
    <definedName name="Z_32F03BDA_F43C_4D6C_9ECA_9B84C79518EC_.wvu.FilterData" localSheetId="0" hidden="1">'2021'!$A$12:$R$66</definedName>
    <definedName name="Z_32F03BDA_F43C_4D6C_9ECA_9B84C79518EC_.wvu.PrintTitles" localSheetId="0" hidden="1">'2021'!$12:$12</definedName>
    <definedName name="Z_5048BDCB_F623_4602_9880_00294CB1A574_.wvu.FilterData" localSheetId="0" hidden="1">'2021'!$A$12:$R$66</definedName>
    <definedName name="Z_5048BDCB_F623_4602_9880_00294CB1A574_.wvu.PrintTitles" localSheetId="0" hidden="1">'2021'!$12:$12</definedName>
    <definedName name="Z_57254021_5E7F_4E66_9D0A_31DB6DDFCA83_.wvu.FilterData" localSheetId="0" hidden="1">'2021'!$A$12:$R$66</definedName>
    <definedName name="Z_6FDF687C_D18B_41F0_924E_1EE334967924_.wvu.FilterData" localSheetId="0" hidden="1">'2021'!$A$12:$R$66</definedName>
    <definedName name="Z_82BC924B_497D_4057_A1ED_F9A086C15142_.wvu.FilterData" localSheetId="0" hidden="1">'2021'!$A$12:$R$66</definedName>
    <definedName name="Z_8986CB6D_AAB7_4C8E_BBCA_F410553EBE43_.wvu.FilterData" localSheetId="0" hidden="1">'2021'!$A$12:$R$66</definedName>
    <definedName name="Z_95697B05_F893_40A4_B657_F861AD3F0B13_.wvu.FilterData" localSheetId="0" hidden="1">'2021'!$A$12:$R$66</definedName>
    <definedName name="Z_9C97E727_216B_42E0_862D_C7914D565DE4_.wvu.FilterData" localSheetId="0" hidden="1">'2021'!$A$12:$R$66</definedName>
    <definedName name="Z_9C97E727_216B_42E0_862D_C7914D565DE4_.wvu.PrintTitles" localSheetId="0" hidden="1">'2021'!$12:$12</definedName>
    <definedName name="Z_D1FD5A0C_C907_4EF4_921F_DBE2BF01C9EA_.wvu.FilterData" localSheetId="0" hidden="1">'2021'!$A$12:$R$66</definedName>
    <definedName name="Z_D1FD5A0C_C907_4EF4_921F_DBE2BF01C9EA_.wvu.PrintTitles" localSheetId="0" hidden="1">'2021'!$12:$12</definedName>
    <definedName name="Z_D37DC418_03DB_437B_B254_FCEA4A7C9A7B_.wvu.FilterData" localSheetId="0" hidden="1">'2021'!$A$12:$R$66</definedName>
    <definedName name="Z_D37DC418_03DB_437B_B254_FCEA4A7C9A7B_.wvu.PrintTitles" localSheetId="0" hidden="1">'2021'!$12:$12</definedName>
    <definedName name="Z_EC7B12EC_DF20_432D_A662_301D09C35FF0_.wvu.FilterData" localSheetId="0" hidden="1">'2021'!$A$12:$R$66</definedName>
    <definedName name="Z_EC7B12EC_DF20_432D_A662_301D09C35FF0_.wvu.PrintTitles" localSheetId="0" hidden="1">'2021'!$12:$12</definedName>
    <definedName name="Z_F0668A8F_5951_4683_B791_BCA735C6704F_.wvu.FilterData" localSheetId="0" hidden="1">'2021'!$A$12:$R$66</definedName>
    <definedName name="_xlnm.Print_Titles" localSheetId="0">'2021'!$8:$12</definedName>
    <definedName name="_xlnm.Print_Area" localSheetId="0">'2021'!$A$1:$R$67</definedName>
  </definedNames>
  <calcPr calcId="145621" fullPrecision="0"/>
  <customWorkbookViews>
    <customWorkbookView name="Ирина Борисовна Макеева - Личное представление" guid="{D37DC418-03DB-437B-B254-FCEA4A7C9A7B}" mergeInterval="0" personalView="1" maximized="1" windowWidth="1916" windowHeight="855" activeSheetId="1"/>
    <customWorkbookView name="Егорова Ирина Владимировна - Личное представление" guid="{32F03BDA-F43C-4D6C-9ECA-9B84C79518EC}" mergeInterval="0" personalView="1" maximized="1" windowWidth="1916" windowHeight="769" activeSheetId="1" showComments="commIndAndComment"/>
    <customWorkbookView name="Эллада Спиридоновна Келасова - Личное представление" guid="{9C97E727-216B-42E0-862D-C7914D565DE4}" mergeInterval="0" personalView="1" maximized="1" windowWidth="1916" windowHeight="855" activeSheetId="1"/>
    <customWorkbookView name="Савченко Галина Вячеславовна - Личное представление" guid="{EC7B12EC-DF20-432D-A662-301D09C35FF0}" mergeInterval="0" personalView="1" maximized="1" windowWidth="1920" windowHeight="874" activeSheetId="1"/>
    <customWorkbookView name="Федирко Татьяна Александровна - Личное представление" guid="{D1FD5A0C-C907-4EF4-921F-DBE2BF01C9EA}" mergeInterval="0" personalView="1" maximized="1" windowWidth="920" windowHeight="794" activeSheetId="1"/>
    <customWorkbookView name="Михайлов Валерий Михайлович - Личное представление" guid="{5048BDCB-F623-4602-9880-00294CB1A574}" mergeInterval="0" personalView="1" maximized="1" windowWidth="1916" windowHeight="793" activeSheetId="1"/>
  </customWorkbookViews>
</workbook>
</file>

<file path=xl/calcChain.xml><?xml version="1.0" encoding="utf-8"?>
<calcChain xmlns="http://schemas.openxmlformats.org/spreadsheetml/2006/main">
  <c r="I65" i="1" l="1"/>
  <c r="J65" i="1"/>
  <c r="I66" i="1"/>
  <c r="J66" i="1"/>
  <c r="I16" i="1"/>
  <c r="J16" i="1"/>
  <c r="I17" i="1"/>
  <c r="J17" i="1"/>
  <c r="I18" i="1"/>
  <c r="J18" i="1"/>
  <c r="I19" i="1"/>
  <c r="J19" i="1"/>
  <c r="I21" i="1"/>
  <c r="J21" i="1"/>
  <c r="I22" i="1"/>
  <c r="J22" i="1"/>
  <c r="I23" i="1"/>
  <c r="J23" i="1"/>
  <c r="I24" i="1"/>
  <c r="J24" i="1"/>
  <c r="I26" i="1"/>
  <c r="J26" i="1"/>
  <c r="I27" i="1"/>
  <c r="J27" i="1"/>
  <c r="I28" i="1"/>
  <c r="J28" i="1"/>
  <c r="I29" i="1"/>
  <c r="J29" i="1"/>
  <c r="I30" i="1"/>
  <c r="J30" i="1"/>
  <c r="I32" i="1"/>
  <c r="J32" i="1"/>
  <c r="I34" i="1"/>
  <c r="J34" i="1"/>
  <c r="I35" i="1"/>
  <c r="J35" i="1"/>
  <c r="I37" i="1"/>
  <c r="J37" i="1"/>
  <c r="I38" i="1"/>
  <c r="J38" i="1"/>
  <c r="I39" i="1"/>
  <c r="J39" i="1"/>
  <c r="I41" i="1"/>
  <c r="J41" i="1"/>
  <c r="I42" i="1"/>
  <c r="J42" i="1"/>
  <c r="I44" i="1"/>
  <c r="J44" i="1"/>
  <c r="I45" i="1"/>
  <c r="J45" i="1"/>
  <c r="I46" i="1"/>
  <c r="J46" i="1"/>
  <c r="I48" i="1"/>
  <c r="J48" i="1"/>
  <c r="I50" i="1"/>
  <c r="J50" i="1"/>
  <c r="I52" i="1"/>
  <c r="J52" i="1"/>
  <c r="I53" i="1"/>
  <c r="J53" i="1"/>
  <c r="I55" i="1"/>
  <c r="J55" i="1"/>
  <c r="I57" i="1"/>
  <c r="J57" i="1"/>
  <c r="I58" i="1"/>
  <c r="J58" i="1"/>
  <c r="K16" i="1" l="1"/>
  <c r="O66" i="1" l="1"/>
  <c r="O65" i="1"/>
  <c r="O58" i="1"/>
  <c r="O57" i="1"/>
  <c r="O55" i="1"/>
  <c r="P53" i="1"/>
  <c r="P52" i="1"/>
  <c r="O52" i="1"/>
  <c r="P50" i="1"/>
  <c r="O48" i="1"/>
  <c r="P45" i="1"/>
  <c r="P46" i="1"/>
  <c r="P44" i="1"/>
  <c r="O44" i="1"/>
  <c r="P42" i="1"/>
  <c r="P41" i="1"/>
  <c r="O38" i="1"/>
  <c r="P39" i="1"/>
  <c r="P37" i="1"/>
  <c r="O35" i="1"/>
  <c r="P34" i="1"/>
  <c r="O34" i="1"/>
  <c r="P27" i="1"/>
  <c r="O28" i="1"/>
  <c r="P29" i="1"/>
  <c r="P30" i="1"/>
  <c r="P26" i="1"/>
  <c r="O17" i="1"/>
  <c r="P17" i="1"/>
  <c r="P18" i="1"/>
  <c r="P19" i="1"/>
  <c r="P16" i="1"/>
  <c r="O16" i="1"/>
  <c r="L56" i="1"/>
  <c r="L47" i="1"/>
  <c r="K47" i="1" s="1"/>
  <c r="L36" i="1"/>
  <c r="L54" i="1"/>
  <c r="G15" i="1"/>
  <c r="B16" i="1"/>
  <c r="F15" i="1"/>
  <c r="C20" i="1"/>
  <c r="D20" i="1"/>
  <c r="F20" i="1"/>
  <c r="I20" i="1" s="1"/>
  <c r="G20" i="1"/>
  <c r="L20" i="1"/>
  <c r="M20" i="1"/>
  <c r="K21" i="1"/>
  <c r="E21" i="1"/>
  <c r="B21" i="1"/>
  <c r="K66" i="1"/>
  <c r="K65" i="1"/>
  <c r="K58" i="1"/>
  <c r="K57" i="1"/>
  <c r="K55" i="1"/>
  <c r="K53" i="1"/>
  <c r="K52" i="1"/>
  <c r="K50" i="1"/>
  <c r="K48" i="1"/>
  <c r="K45" i="1"/>
  <c r="K46" i="1"/>
  <c r="K44" i="1"/>
  <c r="K42" i="1"/>
  <c r="K41" i="1"/>
  <c r="K38" i="1"/>
  <c r="K39" i="1"/>
  <c r="K37" i="1"/>
  <c r="K35" i="1"/>
  <c r="K34" i="1"/>
  <c r="K32" i="1"/>
  <c r="K26" i="1"/>
  <c r="K27" i="1"/>
  <c r="K28" i="1"/>
  <c r="K29" i="1"/>
  <c r="K30" i="1"/>
  <c r="K23" i="1"/>
  <c r="K24" i="1"/>
  <c r="K22" i="1"/>
  <c r="K17" i="1"/>
  <c r="K18" i="1"/>
  <c r="K19" i="1"/>
  <c r="E16" i="1"/>
  <c r="E65" i="1"/>
  <c r="N21" i="1" l="1"/>
  <c r="N65" i="1"/>
  <c r="J20" i="1"/>
  <c r="O20" i="1"/>
  <c r="H16" i="1"/>
  <c r="H21" i="1"/>
  <c r="N16" i="1"/>
  <c r="K20" i="1"/>
  <c r="E15" i="1"/>
  <c r="C25" i="1"/>
  <c r="D25" i="1"/>
  <c r="F25" i="1"/>
  <c r="G25" i="1"/>
  <c r="L25" i="1"/>
  <c r="M25" i="1"/>
  <c r="E29" i="1"/>
  <c r="E30" i="1"/>
  <c r="N30" i="1" s="1"/>
  <c r="B29" i="1"/>
  <c r="B30" i="1"/>
  <c r="M64" i="1"/>
  <c r="L64" i="1"/>
  <c r="P25" i="1" l="1"/>
  <c r="K25" i="1"/>
  <c r="O25" i="1"/>
  <c r="K64" i="1"/>
  <c r="H30" i="1"/>
  <c r="J25" i="1"/>
  <c r="H29" i="1"/>
  <c r="N29" i="1"/>
  <c r="I25" i="1"/>
  <c r="L31" i="1"/>
  <c r="B66" i="1" l="1"/>
  <c r="B58" i="1"/>
  <c r="B55" i="1"/>
  <c r="L51" i="1"/>
  <c r="B52" i="1"/>
  <c r="E48" i="1"/>
  <c r="F47" i="1"/>
  <c r="D47" i="1"/>
  <c r="J47" i="1" s="1"/>
  <c r="C47" i="1"/>
  <c r="E47" i="1" l="1"/>
  <c r="N48" i="1"/>
  <c r="I47" i="1"/>
  <c r="O47" i="1"/>
  <c r="B48" i="1"/>
  <c r="B47" i="1" s="1"/>
  <c r="E52" i="1"/>
  <c r="H52" i="1" l="1"/>
  <c r="N52" i="1"/>
  <c r="H47" i="1"/>
  <c r="N47" i="1"/>
  <c r="H48" i="1"/>
  <c r="L43" i="1"/>
  <c r="L33" i="1"/>
  <c r="E35" i="1"/>
  <c r="B35" i="1"/>
  <c r="E24" i="1"/>
  <c r="B24" i="1"/>
  <c r="B23" i="1"/>
  <c r="E19" i="1"/>
  <c r="E17" i="1"/>
  <c r="B17" i="1"/>
  <c r="B19" i="1"/>
  <c r="M15" i="1"/>
  <c r="P15" i="1" s="1"/>
  <c r="E18" i="1"/>
  <c r="B18" i="1"/>
  <c r="L15" i="1"/>
  <c r="E44" i="1"/>
  <c r="N44" i="1" l="1"/>
  <c r="H19" i="1"/>
  <c r="N19" i="1"/>
  <c r="K15" i="1"/>
  <c r="N15" i="1" s="1"/>
  <c r="O15" i="1"/>
  <c r="H35" i="1"/>
  <c r="N35" i="1"/>
  <c r="L14" i="1"/>
  <c r="H18" i="1"/>
  <c r="N18" i="1"/>
  <c r="H17" i="1"/>
  <c r="N17" i="1"/>
  <c r="H24" i="1"/>
  <c r="B34" i="1"/>
  <c r="E34" i="1"/>
  <c r="B44" i="1"/>
  <c r="H44" i="1" s="1"/>
  <c r="C15" i="1"/>
  <c r="D15" i="1"/>
  <c r="J15" i="1" s="1"/>
  <c r="C51" i="1"/>
  <c r="D51" i="1"/>
  <c r="F51" i="1"/>
  <c r="G51" i="1"/>
  <c r="M51" i="1"/>
  <c r="E53" i="1"/>
  <c r="B53" i="1"/>
  <c r="J51" i="1" l="1"/>
  <c r="P51" i="1"/>
  <c r="K51" i="1"/>
  <c r="H34" i="1"/>
  <c r="N34" i="1"/>
  <c r="I51" i="1"/>
  <c r="O51" i="1"/>
  <c r="B15" i="1"/>
  <c r="H15" i="1" s="1"/>
  <c r="I15" i="1"/>
  <c r="L13" i="1"/>
  <c r="H53" i="1"/>
  <c r="N53" i="1"/>
  <c r="E51" i="1"/>
  <c r="N51" i="1" l="1"/>
  <c r="B37" i="1"/>
  <c r="M36" i="1" l="1"/>
  <c r="G36" i="1"/>
  <c r="F36" i="1"/>
  <c r="D36" i="1"/>
  <c r="C36" i="1"/>
  <c r="E39" i="1"/>
  <c r="B39" i="1"/>
  <c r="J36" i="1" l="1"/>
  <c r="H39" i="1"/>
  <c r="N39" i="1"/>
  <c r="P36" i="1"/>
  <c r="K36" i="1"/>
  <c r="I36" i="1"/>
  <c r="O36" i="1"/>
  <c r="E66" i="1"/>
  <c r="M49" i="1"/>
  <c r="G49" i="1"/>
  <c r="D49" i="1"/>
  <c r="F49" i="1"/>
  <c r="C49" i="1"/>
  <c r="E45" i="1"/>
  <c r="B45" i="1"/>
  <c r="C31" i="1"/>
  <c r="I49" i="1" l="1"/>
  <c r="K49" i="1"/>
  <c r="P49" i="1"/>
  <c r="H66" i="1"/>
  <c r="N66" i="1"/>
  <c r="H45" i="1"/>
  <c r="N45" i="1"/>
  <c r="J49" i="1"/>
  <c r="E50" i="1"/>
  <c r="B50" i="1"/>
  <c r="B49" i="1" s="1"/>
  <c r="E49" i="1" l="1"/>
  <c r="H49" i="1" s="1"/>
  <c r="H50" i="1"/>
  <c r="N50" i="1"/>
  <c r="N49" i="1"/>
  <c r="M56" i="1"/>
  <c r="K56" i="1" s="1"/>
  <c r="G56" i="1"/>
  <c r="F56" i="1"/>
  <c r="D56" i="1"/>
  <c r="E57" i="1"/>
  <c r="J56" i="1" l="1"/>
  <c r="O56" i="1"/>
  <c r="B57" i="1"/>
  <c r="H57" i="1" s="1"/>
  <c r="N57" i="1"/>
  <c r="C56" i="1"/>
  <c r="I56" i="1" s="1"/>
  <c r="D31" i="1"/>
  <c r="F31" i="1"/>
  <c r="I31" i="1" s="1"/>
  <c r="G31" i="1"/>
  <c r="J31" i="1" s="1"/>
  <c r="M31" i="1"/>
  <c r="B28" i="1"/>
  <c r="E28" i="1"/>
  <c r="C33" i="1"/>
  <c r="D33" i="1"/>
  <c r="F33" i="1"/>
  <c r="G33" i="1"/>
  <c r="M33" i="1"/>
  <c r="C40" i="1"/>
  <c r="D40" i="1"/>
  <c r="F40" i="1"/>
  <c r="G40" i="1"/>
  <c r="J40" i="1" s="1"/>
  <c r="M40" i="1"/>
  <c r="F54" i="1"/>
  <c r="M54" i="1"/>
  <c r="K54" i="1" s="1"/>
  <c r="G54" i="1"/>
  <c r="D54" i="1"/>
  <c r="C54" i="1"/>
  <c r="G64" i="1"/>
  <c r="F64" i="1"/>
  <c r="D64" i="1"/>
  <c r="E64" i="1"/>
  <c r="B65" i="1"/>
  <c r="H65" i="1" s="1"/>
  <c r="E58" i="1"/>
  <c r="E55" i="1"/>
  <c r="E41" i="1"/>
  <c r="B41" i="1"/>
  <c r="E42" i="1"/>
  <c r="B42" i="1"/>
  <c r="E37" i="1"/>
  <c r="E26" i="1"/>
  <c r="B26" i="1"/>
  <c r="K31" i="1"/>
  <c r="E32" i="1"/>
  <c r="B32" i="1"/>
  <c r="B31" i="1" s="1"/>
  <c r="E22" i="1"/>
  <c r="B22" i="1"/>
  <c r="B20" i="1" s="1"/>
  <c r="E23" i="1"/>
  <c r="E27" i="1"/>
  <c r="B27" i="1"/>
  <c r="M43" i="1"/>
  <c r="G43" i="1"/>
  <c r="F43" i="1"/>
  <c r="D43" i="1"/>
  <c r="C43" i="1"/>
  <c r="E46" i="1"/>
  <c r="B46" i="1"/>
  <c r="B56" i="1" l="1"/>
  <c r="H22" i="1"/>
  <c r="N22" i="1"/>
  <c r="H42" i="1"/>
  <c r="N42" i="1"/>
  <c r="I43" i="1"/>
  <c r="O43" i="1"/>
  <c r="H27" i="1"/>
  <c r="N27" i="1"/>
  <c r="H26" i="1"/>
  <c r="N26" i="1"/>
  <c r="O64" i="1"/>
  <c r="J54" i="1"/>
  <c r="P33" i="1"/>
  <c r="M14" i="1"/>
  <c r="K33" i="1"/>
  <c r="H46" i="1"/>
  <c r="N46" i="1"/>
  <c r="P43" i="1"/>
  <c r="K43" i="1"/>
  <c r="H55" i="1"/>
  <c r="N55" i="1"/>
  <c r="N64" i="1"/>
  <c r="I54" i="1"/>
  <c r="O54" i="1"/>
  <c r="I33" i="1"/>
  <c r="O33" i="1"/>
  <c r="K40" i="1"/>
  <c r="P40" i="1"/>
  <c r="E56" i="1"/>
  <c r="H58" i="1"/>
  <c r="N58" i="1"/>
  <c r="J43" i="1"/>
  <c r="H23" i="1"/>
  <c r="N23" i="1"/>
  <c r="E31" i="1"/>
  <c r="H31" i="1" s="1"/>
  <c r="H32" i="1"/>
  <c r="H37" i="1"/>
  <c r="N37" i="1"/>
  <c r="H41" i="1"/>
  <c r="N41" i="1"/>
  <c r="J64" i="1"/>
  <c r="I40" i="1"/>
  <c r="O40" i="1"/>
  <c r="J33" i="1"/>
  <c r="H28" i="1"/>
  <c r="N28" i="1"/>
  <c r="E20" i="1"/>
  <c r="C14" i="1"/>
  <c r="G14" i="1"/>
  <c r="E25" i="1"/>
  <c r="B25" i="1"/>
  <c r="F14" i="1"/>
  <c r="D14" i="1"/>
  <c r="B54" i="1"/>
  <c r="B33" i="1"/>
  <c r="B43" i="1"/>
  <c r="E33" i="1"/>
  <c r="B40" i="1"/>
  <c r="E40" i="1"/>
  <c r="E54" i="1"/>
  <c r="E43" i="1"/>
  <c r="P14" i="1" l="1"/>
  <c r="H54" i="1"/>
  <c r="H40" i="1"/>
  <c r="H56" i="1"/>
  <c r="N56" i="1"/>
  <c r="H43" i="1"/>
  <c r="H33" i="1"/>
  <c r="J14" i="1"/>
  <c r="N54" i="1"/>
  <c r="N43" i="1"/>
  <c r="N33" i="1"/>
  <c r="K14" i="1"/>
  <c r="F13" i="1"/>
  <c r="I14" i="1"/>
  <c r="O14" i="1"/>
  <c r="H20" i="1"/>
  <c r="N20" i="1"/>
  <c r="H25" i="1"/>
  <c r="N25" i="1"/>
  <c r="N40" i="1"/>
  <c r="B38" i="1"/>
  <c r="B36" i="1" s="1"/>
  <c r="E38" i="1"/>
  <c r="B51" i="1"/>
  <c r="H51" i="1" s="1"/>
  <c r="O13" i="1" l="1"/>
  <c r="E36" i="1"/>
  <c r="H38" i="1"/>
  <c r="N38" i="1"/>
  <c r="K13" i="1"/>
  <c r="B14" i="1"/>
  <c r="M13" i="1"/>
  <c r="D13" i="1"/>
  <c r="G13" i="1"/>
  <c r="J13" i="1" l="1"/>
  <c r="E14" i="1"/>
  <c r="H36" i="1"/>
  <c r="N36" i="1"/>
  <c r="P13" i="1"/>
  <c r="C64" i="1"/>
  <c r="B64" i="1"/>
  <c r="H64" i="1" s="1"/>
  <c r="H14" i="1" l="1"/>
  <c r="E13" i="1"/>
  <c r="N14" i="1"/>
  <c r="C13" i="1"/>
  <c r="I13" i="1" s="1"/>
  <c r="I64" i="1"/>
  <c r="B13" i="1"/>
  <c r="H13" i="1" l="1"/>
  <c r="N13" i="1"/>
</calcChain>
</file>

<file path=xl/sharedStrings.xml><?xml version="1.0" encoding="utf-8"?>
<sst xmlns="http://schemas.openxmlformats.org/spreadsheetml/2006/main" count="173" uniqueCount="106">
  <si>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</si>
  <si>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</si>
  <si>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</si>
  <si>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</si>
  <si>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</si>
  <si>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Подпрограмма "Организация территориальной модели здравоохранения Ленинградской области"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</si>
  <si>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</si>
  <si>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</si>
  <si>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</si>
  <si>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</si>
  <si>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</si>
  <si>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</si>
  <si>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</si>
  <si>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</si>
  <si>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</si>
  <si>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</si>
  <si>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</si>
  <si>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</si>
  <si>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</si>
  <si>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</si>
  <si>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</si>
  <si>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>Подпрограмма "Газификация Ленинградской области"</t>
  </si>
  <si>
    <t>Подпрограмма "Энергетика Ленинградской области"</t>
  </si>
  <si>
    <t>Подпрограмма "Развитие сети автомобильных дорог общего пользования"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</si>
  <si>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</si>
  <si>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</si>
  <si>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</si>
  <si>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</si>
  <si>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</si>
  <si>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</si>
  <si>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</si>
  <si>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</si>
  <si>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</si>
  <si>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</si>
  <si>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</si>
  <si>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</si>
  <si>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</si>
  <si>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</si>
  <si>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</si>
  <si>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</si>
  <si>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</si>
  <si>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</si>
  <si>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</si>
  <si>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</si>
  <si>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</si>
  <si>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</si>
  <si>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Подпрограмма "Современный облик сельских территорий Ленинградской области"</t>
  </si>
  <si>
    <t>Подпрограмма "Общественный транспорт и транспортная инфраструктура"</t>
  </si>
  <si>
    <t>Государственная программа Ленинградской области "Развитие культуры в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</si>
  <si>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</si>
  <si>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</si>
  <si>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 xml:space="preserve"> </t>
  </si>
  <si>
    <t xml:space="preserve">Комитет по строительству </t>
  </si>
  <si>
    <t>Комитет по строительству  Ленинградской области</t>
  </si>
  <si>
    <t>Комитет по дорожному хозяйству  Ленинградской области</t>
  </si>
  <si>
    <t>Комитет по здравоохранению  Ленинградской области</t>
  </si>
  <si>
    <t>Комитет по социальной защите населения  Ленинградской области</t>
  </si>
  <si>
    <t>Комитет по физической культуре и спорту  Ленинградской области</t>
  </si>
  <si>
    <t>Комитет по культуре и туризму Ленинградской области</t>
  </si>
  <si>
    <t>Комитет по жилищно-коммунальному хозяйству  Ленинградской области</t>
  </si>
  <si>
    <t>Ленинградский областной комитет по управлению государственным имуществом Ленинградской области</t>
  </si>
  <si>
    <t>Комитет по топливно-энергетическому комплексу  Ленинградской области</t>
  </si>
  <si>
    <t>Комитет общего и профессионального образования  Ленинградской области</t>
  </si>
  <si>
    <t>Плановые назаначения 2021 года</t>
  </si>
  <si>
    <t>Исполнение</t>
  </si>
  <si>
    <t>Отклонение</t>
  </si>
  <si>
    <t>%
исполнения к уточненному плану</t>
  </si>
  <si>
    <t>Причины отклонения (всего от плана)</t>
  </si>
  <si>
    <t>8=5-2</t>
  </si>
  <si>
    <t>9=6-3</t>
  </si>
  <si>
    <t>10=7-4</t>
  </si>
  <si>
    <t>14=11/5*100</t>
  </si>
  <si>
    <t>15=12/6*100</t>
  </si>
  <si>
    <t>16=13/7*100</t>
  </si>
  <si>
    <t>Не соблюдение графика выполнения строительно-монтажных работ подрядной организацией</t>
  </si>
  <si>
    <t>Длительные сроки получения положительного заключения государственной экспертизы.
Необходимость корректировки ПСД
Поздние сроки проведения конкурсных процедур, в том числе повторных</t>
  </si>
  <si>
    <t>Плановые назначения 2021 года</t>
  </si>
  <si>
    <t>Не соблюдение графика выполнения строительно-монтажных работ подрядной организацией.
Экономия по результатам выполнения МК</t>
  </si>
  <si>
    <t>Длительные сроки получения положительного заключения государственной экспертизы.
Расторжение МК</t>
  </si>
  <si>
    <t>Расторжение ГК и подготовка конкурсной документации для заключения нового ГК</t>
  </si>
  <si>
    <t>Выполнена корректировка ПСД,  низкие темпы СМР</t>
  </si>
  <si>
    <t>Выполнена корректировка ПСД по причине необходимости проведения работ по дноуглублению прилегающей акватории</t>
  </si>
  <si>
    <t>Неисполнением концессионером своих обязательств по срокам проведения работ на объекте</t>
  </si>
  <si>
    <t>Рост цен на строительные материалы и стоимость квартир не позволило реализовать мероприятие в полном объеме</t>
  </si>
  <si>
    <t xml:space="preserve">Прохождение гос. экспертизы сметной документации для увеличения цены контракта в связи с ростом цен на строительные материалы в 2021 году, низкие темпы СМР, необходимость корректировки ПСД </t>
  </si>
  <si>
    <t>Экономя при производстве работ на объектах и неисполнение подрядчиками договорных обязательств в соответствии с заключенными контрактам</t>
  </si>
  <si>
    <t>Не исполненим подрядчком договорных обязательств (МК расторгнут)</t>
  </si>
  <si>
    <t xml:space="preserve">Экономия в связи с уточнением стоимости на проведение государственной  экспертизы проектной документации </t>
  </si>
  <si>
    <t>Неисполнение подрядчиками договорных обязательств в соответствии с заключенными контрактам, расторжение МК</t>
  </si>
  <si>
    <t>Позднее получение экспертизы на проектную документацию, корректировка ПСД по увеличению стоимости строительных материалов</t>
  </si>
  <si>
    <t>Корректировка ПСД, расторжение МК, несостоявшиеся конкурсные процедуры</t>
  </si>
  <si>
    <t>Экономия, сложившаяся по результатам выполнения работ, корректировка ПСД</t>
  </si>
  <si>
    <t>Уменьшение лимитов финансирования в связи с расторжением концессионного соглашения ввиду значительного увеличения сметной стоимости объекта по итогу прохождения госэкспертизы ПСД</t>
  </si>
  <si>
    <t>Неполное исполнение обусловлено низкими темпами работ подрядной организацией, а так же непредвиденными работами, выявленными в ходе строительства объекта</t>
  </si>
  <si>
    <t>Неполное исполнение в связи с необходимостью корректировки ПСД</t>
  </si>
  <si>
    <t>Длительные сроки проведения госэкспертизы,
сокращение объемов проектирования</t>
  </si>
  <si>
    <t>Уменьшение лимитов финансирования в связи с экономией по результатам проведения конкурсных процедур,  неполное освоение плановых бюджетных ассигнований связано с низкими темпами работ подрядными организациями</t>
  </si>
  <si>
    <t>Низкое освоение в связи с корректировкой проектно-сметной документации, медленными темпами проведения работ, поздними сроками заключения муниципального контракта, несоблюдением подрядной организацией графика производства работ, с не заключением муниципального контракта в связи с увеличением стоимости работ после проведения экспертизы в   с несоблюдением подрядной организацией сроков производства работ по муниципальному контракту</t>
  </si>
  <si>
    <t>Выплата бюджетных инвестиций будет производиться после предоставления Концессионером Разрешения на ввод объекта в эксплуатацию, выданного установленным порядком комитетом государственного строительного надзора и государственной экспертизы Ленинградской области в 2022 году</t>
  </si>
  <si>
    <t>Неполное освоение средств образовалось по причине не приобретения квартир по непредвиденным обстоятельствам в связи с розыскными мероприятиями и экономией по заключенным муниципальным контрактам</t>
  </si>
  <si>
    <t xml:space="preserve">Основными причинами неполного исполнения  являются: экономия, сложившаяся по результатам выполнения работ, расторжение контрактов, низкие темпы СМР, корректировка ПСД </t>
  </si>
  <si>
    <t>неполное освоение в связи с неоплатой договора на тех.присоединение.</t>
  </si>
  <si>
    <t>Исполнение в 2021 году приложения 9 к областному закону "Об областном бюджете Ленинградской области на 2021 год  и на плановый период 2022 и 2023 годов"</t>
  </si>
  <si>
    <t>"Адресная инвестиционная программа на 2021 год"</t>
  </si>
  <si>
    <t>Таблица 8</t>
  </si>
  <si>
    <t xml:space="preserve"> Утверждено областным законом об областном бюджете на 2021 год
(в редакции № 112-оз от 16.11.2021)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</si>
</sst>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0" fontId="2" fillId="2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2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164" fontId="0" fillId="0" borderId="0" xfId="0" applyNumberFormat="1" applyFill="1"/>
    <xf numFmtId="165" fontId="3" fillId="0" borderId="7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0" fontId="8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2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tabSelected="1" zoomScale="70" zoomScaleNormal="70" workbookViewId="0">
      <selection activeCell="A2" sqref="A2:R2"/>
    </sheetView>
  </sheetViews>
  <sheetFormatPr defaultRowHeight="15" x14ac:dyDescent="0.25"/>
  <cols>
    <col min="1" max="1" width="32.7109375" customWidth="1"/>
    <col min="2" max="2" width="16.42578125" style="19" customWidth="1"/>
    <col min="3" max="3" width="19.7109375" style="19" customWidth="1"/>
    <col min="4" max="4" width="18.42578125" style="19" customWidth="1"/>
    <col min="5" max="5" width="16.42578125" style="19" customWidth="1"/>
    <col min="6" max="6" width="20" style="19" customWidth="1"/>
    <col min="7" max="8" width="18" style="19" customWidth="1"/>
    <col min="9" max="9" width="20.7109375" style="19" customWidth="1"/>
    <col min="10" max="10" width="18" style="19" customWidth="1"/>
    <col min="11" max="11" width="16.42578125" style="19" customWidth="1"/>
    <col min="12" max="12" width="19.85546875" style="19" customWidth="1"/>
    <col min="13" max="16" width="20.7109375" style="19" customWidth="1"/>
    <col min="17" max="17" width="38.85546875" style="19" customWidth="1"/>
    <col min="18" max="18" width="32.85546875" style="12" customWidth="1"/>
    <col min="19" max="19" width="9.140625" customWidth="1"/>
    <col min="20" max="20" width="16.85546875" customWidth="1"/>
    <col min="22" max="22" width="9.140625" customWidth="1"/>
    <col min="23" max="23" width="11.5703125" customWidth="1"/>
    <col min="24" max="24" width="10.42578125" customWidth="1"/>
    <col min="25" max="25" width="13.28515625" customWidth="1"/>
    <col min="26" max="26" width="11" customWidth="1"/>
    <col min="27" max="27" width="9.140625" customWidth="1"/>
    <col min="28" max="28" width="11.5703125" customWidth="1"/>
  </cols>
  <sheetData>
    <row r="1" spans="1:21" s="33" customFormat="1" ht="26.25" customHeight="1" x14ac:dyDescent="0.3">
      <c r="B1" s="34"/>
      <c r="C1" s="35"/>
      <c r="D1" s="35"/>
      <c r="R1" s="36" t="s">
        <v>104</v>
      </c>
    </row>
    <row r="2" spans="1:21" s="33" customFormat="1" ht="22.5" x14ac:dyDescent="0.3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1" s="33" customFormat="1" ht="25.5" x14ac:dyDescent="0.3">
      <c r="A3" s="70" t="s">
        <v>103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1" ht="15.75" x14ac:dyDescent="0.25">
      <c r="A4" s="9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2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21" x14ac:dyDescent="0.25">
      <c r="E6" s="20"/>
      <c r="F6" s="20"/>
      <c r="L6" s="20"/>
    </row>
    <row r="7" spans="1:21" ht="15.75" x14ac:dyDescent="0.25">
      <c r="A7" s="38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21" ht="31.5" customHeight="1" x14ac:dyDescent="0.25">
      <c r="A8" s="45" t="s">
        <v>36</v>
      </c>
      <c r="B8" s="50" t="s">
        <v>32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R8" s="45" t="s">
        <v>37</v>
      </c>
    </row>
    <row r="9" spans="1:21" ht="54" customHeight="1" x14ac:dyDescent="0.25">
      <c r="A9" s="47"/>
      <c r="B9" s="42" t="s">
        <v>105</v>
      </c>
      <c r="C9" s="39"/>
      <c r="D9" s="40"/>
      <c r="E9" s="38" t="s">
        <v>63</v>
      </c>
      <c r="F9" s="39"/>
      <c r="G9" s="40"/>
      <c r="H9" s="38" t="s">
        <v>65</v>
      </c>
      <c r="I9" s="39"/>
      <c r="J9" s="40"/>
      <c r="K9" s="38" t="s">
        <v>64</v>
      </c>
      <c r="L9" s="39"/>
      <c r="M9" s="40"/>
      <c r="N9" s="56" t="s">
        <v>66</v>
      </c>
      <c r="O9" s="58"/>
      <c r="P9" s="58"/>
      <c r="Q9" s="56" t="s">
        <v>67</v>
      </c>
      <c r="R9" s="47"/>
    </row>
    <row r="10" spans="1:21" ht="15.75" customHeight="1" x14ac:dyDescent="0.25">
      <c r="A10" s="47"/>
      <c r="B10" s="45" t="s">
        <v>31</v>
      </c>
      <c r="C10" s="43" t="s">
        <v>33</v>
      </c>
      <c r="D10" s="44"/>
      <c r="E10" s="45" t="s">
        <v>31</v>
      </c>
      <c r="F10" s="43" t="s">
        <v>33</v>
      </c>
      <c r="G10" s="44"/>
      <c r="H10" s="45" t="s">
        <v>31</v>
      </c>
      <c r="I10" s="43" t="s">
        <v>33</v>
      </c>
      <c r="J10" s="44"/>
      <c r="K10" s="45" t="s">
        <v>31</v>
      </c>
      <c r="L10" s="48" t="s">
        <v>33</v>
      </c>
      <c r="M10" s="49"/>
      <c r="N10" s="45" t="s">
        <v>31</v>
      </c>
      <c r="O10" s="48" t="s">
        <v>33</v>
      </c>
      <c r="P10" s="49"/>
      <c r="Q10" s="56"/>
      <c r="R10" s="47"/>
    </row>
    <row r="11" spans="1:21" ht="54" customHeight="1" x14ac:dyDescent="0.25">
      <c r="A11" s="46"/>
      <c r="B11" s="46"/>
      <c r="C11" s="7" t="s">
        <v>34</v>
      </c>
      <c r="D11" s="7" t="s">
        <v>35</v>
      </c>
      <c r="E11" s="46"/>
      <c r="F11" s="7" t="s">
        <v>34</v>
      </c>
      <c r="G11" s="7" t="s">
        <v>35</v>
      </c>
      <c r="H11" s="46"/>
      <c r="I11" s="7" t="s">
        <v>34</v>
      </c>
      <c r="J11" s="7" t="s">
        <v>35</v>
      </c>
      <c r="K11" s="46"/>
      <c r="L11" s="7" t="s">
        <v>34</v>
      </c>
      <c r="M11" s="7" t="s">
        <v>35</v>
      </c>
      <c r="N11" s="46"/>
      <c r="O11" s="7" t="s">
        <v>34</v>
      </c>
      <c r="P11" s="7" t="s">
        <v>35</v>
      </c>
      <c r="Q11" s="56"/>
      <c r="R11" s="46"/>
    </row>
    <row r="12" spans="1:21" s="6" customFormat="1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 t="s">
        <v>68</v>
      </c>
      <c r="I12" s="3" t="s">
        <v>69</v>
      </c>
      <c r="J12" s="3" t="s">
        <v>70</v>
      </c>
      <c r="K12" s="3">
        <v>11</v>
      </c>
      <c r="L12" s="3">
        <v>12</v>
      </c>
      <c r="M12" s="3">
        <v>13</v>
      </c>
      <c r="N12" s="3" t="s">
        <v>71</v>
      </c>
      <c r="O12" s="3" t="s">
        <v>72</v>
      </c>
      <c r="P12" s="3" t="s">
        <v>73</v>
      </c>
      <c r="Q12" s="3">
        <v>17</v>
      </c>
      <c r="R12" s="3">
        <v>18</v>
      </c>
      <c r="T12" s="11"/>
      <c r="U12" s="11"/>
    </row>
    <row r="13" spans="1:21" ht="31.5" x14ac:dyDescent="0.25">
      <c r="A13" s="1" t="s">
        <v>1</v>
      </c>
      <c r="B13" s="14">
        <f>B14+B64</f>
        <v>22312886.5</v>
      </c>
      <c r="C13" s="14">
        <f t="shared" ref="C13:G13" si="0">C14+C64</f>
        <v>9615719.5</v>
      </c>
      <c r="D13" s="14">
        <f t="shared" si="0"/>
        <v>12697167</v>
      </c>
      <c r="E13" s="14">
        <f t="shared" si="0"/>
        <v>21649863.300000001</v>
      </c>
      <c r="F13" s="14">
        <f>F14+F64</f>
        <v>9236580.6999999993</v>
      </c>
      <c r="G13" s="14">
        <f t="shared" si="0"/>
        <v>12413282.6</v>
      </c>
      <c r="H13" s="14">
        <f>E13-B13</f>
        <v>-663023.19999999995</v>
      </c>
      <c r="I13" s="14">
        <f>F13-C13</f>
        <v>-379138.8</v>
      </c>
      <c r="J13" s="14">
        <f>G13-D13</f>
        <v>-283884.40000000002</v>
      </c>
      <c r="K13" s="14">
        <f>K14+K64</f>
        <v>18808483.5</v>
      </c>
      <c r="L13" s="14">
        <f>L14+K64</f>
        <v>7710770.2000000002</v>
      </c>
      <c r="M13" s="14">
        <f>M14+M64</f>
        <v>11097713.300000001</v>
      </c>
      <c r="N13" s="14">
        <f>K13/E13*100</f>
        <v>86.9</v>
      </c>
      <c r="O13" s="14">
        <f>L13/F13*100</f>
        <v>83.5</v>
      </c>
      <c r="P13" s="14">
        <f>M13/G13*100</f>
        <v>89.4</v>
      </c>
      <c r="Q13" s="22"/>
      <c r="R13" s="2"/>
      <c r="T13" s="8"/>
    </row>
    <row r="14" spans="1:21" ht="15.75" x14ac:dyDescent="0.25">
      <c r="A14" s="1" t="s">
        <v>2</v>
      </c>
      <c r="B14" s="14">
        <f t="shared" ref="B14:M14" si="1">B20+B25+B33+B31+B40+B43++B51+B54+B56+B36+B49+B15+B47</f>
        <v>22195692</v>
      </c>
      <c r="C14" s="14">
        <f t="shared" si="1"/>
        <v>9498525</v>
      </c>
      <c r="D14" s="14">
        <f t="shared" si="1"/>
        <v>12697167</v>
      </c>
      <c r="E14" s="14">
        <f t="shared" si="1"/>
        <v>21532668.800000001</v>
      </c>
      <c r="F14" s="14">
        <f t="shared" si="1"/>
        <v>9119386.1999999993</v>
      </c>
      <c r="G14" s="14">
        <f t="shared" si="1"/>
        <v>12413282.6</v>
      </c>
      <c r="H14" s="14">
        <f t="shared" ref="H14:H58" si="2">E14-B14</f>
        <v>-663023.19999999995</v>
      </c>
      <c r="I14" s="14">
        <f t="shared" ref="I14:I58" si="3">F14-C14</f>
        <v>-379138.8</v>
      </c>
      <c r="J14" s="14">
        <f t="shared" ref="J14:J58" si="4">G14-D14</f>
        <v>-283884.40000000002</v>
      </c>
      <c r="K14" s="14">
        <f>K20+K25+K33+K31+K40+K43++K51+K54+K56+K36+K49+K15+K47</f>
        <v>18701866.399999999</v>
      </c>
      <c r="L14" s="14">
        <f t="shared" si="1"/>
        <v>7604153.0999999996</v>
      </c>
      <c r="M14" s="14">
        <f t="shared" si="1"/>
        <v>11097713.300000001</v>
      </c>
      <c r="N14" s="14">
        <f t="shared" ref="N14:N15" si="5">K14/E14*100</f>
        <v>86.9</v>
      </c>
      <c r="O14" s="14">
        <f t="shared" ref="O14:O15" si="6">L14/F14*100</f>
        <v>83.4</v>
      </c>
      <c r="P14" s="14">
        <f t="shared" ref="P14:P15" si="7">M14/G14*100</f>
        <v>89.4</v>
      </c>
      <c r="Q14" s="22"/>
      <c r="R14" s="3"/>
      <c r="T14" s="8"/>
      <c r="U14" s="8"/>
    </row>
    <row r="15" spans="1:21" ht="93" customHeight="1" x14ac:dyDescent="0.25">
      <c r="A15" s="1" t="s">
        <v>44</v>
      </c>
      <c r="B15" s="14">
        <f>SUM(C15+D15)</f>
        <v>1746164.8</v>
      </c>
      <c r="C15" s="14">
        <f t="shared" ref="C15:M15" si="8">SUM(C16:C19)</f>
        <v>235005.9</v>
      </c>
      <c r="D15" s="14">
        <f t="shared" si="8"/>
        <v>1511158.9</v>
      </c>
      <c r="E15" s="14">
        <f>SUM(F15+G15)</f>
        <v>1746164.8</v>
      </c>
      <c r="F15" s="14">
        <f>SUM(F16:F19)</f>
        <v>239658.4</v>
      </c>
      <c r="G15" s="14">
        <f>SUM(G16:G19)</f>
        <v>1506506.4</v>
      </c>
      <c r="H15" s="14">
        <f t="shared" si="2"/>
        <v>0</v>
      </c>
      <c r="I15" s="14">
        <f t="shared" si="3"/>
        <v>4652.5</v>
      </c>
      <c r="J15" s="14">
        <f t="shared" si="4"/>
        <v>-4652.5</v>
      </c>
      <c r="K15" s="14">
        <f>L15+M15</f>
        <v>1498198.5</v>
      </c>
      <c r="L15" s="14">
        <f t="shared" si="8"/>
        <v>194584.5</v>
      </c>
      <c r="M15" s="14">
        <f t="shared" si="8"/>
        <v>1303614</v>
      </c>
      <c r="N15" s="14">
        <f t="shared" si="5"/>
        <v>85.8</v>
      </c>
      <c r="O15" s="14">
        <f t="shared" si="6"/>
        <v>81.2</v>
      </c>
      <c r="P15" s="14">
        <f t="shared" si="7"/>
        <v>86.5</v>
      </c>
      <c r="Q15" s="22"/>
      <c r="R15" s="3"/>
      <c r="T15" s="8"/>
    </row>
    <row r="16" spans="1:21" ht="78.75" x14ac:dyDescent="0.25">
      <c r="A16" s="26" t="s">
        <v>45</v>
      </c>
      <c r="B16" s="13">
        <f>SUM(C16+D16)</f>
        <v>82362.100000000006</v>
      </c>
      <c r="C16" s="13">
        <v>9391.94</v>
      </c>
      <c r="D16" s="13">
        <v>72970.13</v>
      </c>
      <c r="E16" s="13">
        <f>SUM(F16+G16)</f>
        <v>82362.100000000006</v>
      </c>
      <c r="F16" s="13">
        <v>14044.5</v>
      </c>
      <c r="G16" s="13">
        <v>68317.61</v>
      </c>
      <c r="H16" s="14">
        <f t="shared" si="2"/>
        <v>0</v>
      </c>
      <c r="I16" s="13">
        <f t="shared" si="3"/>
        <v>4652.6000000000004</v>
      </c>
      <c r="J16" s="13">
        <f t="shared" si="4"/>
        <v>-4652.5</v>
      </c>
      <c r="K16" s="13">
        <f>SUM(L16:M16)</f>
        <v>79859.3</v>
      </c>
      <c r="L16" s="13">
        <v>11541.73</v>
      </c>
      <c r="M16" s="13">
        <v>68317.61</v>
      </c>
      <c r="N16" s="13">
        <f t="shared" ref="N16" si="9">K16/E16*100</f>
        <v>97</v>
      </c>
      <c r="O16" s="13">
        <f t="shared" ref="O16" si="10">L16/F16*100</f>
        <v>82.2</v>
      </c>
      <c r="P16" s="13">
        <f t="shared" ref="P16" si="11">M16/G16*100</f>
        <v>100</v>
      </c>
      <c r="Q16" s="30" t="s">
        <v>87</v>
      </c>
      <c r="R16" s="3" t="s">
        <v>54</v>
      </c>
      <c r="T16" s="8"/>
    </row>
    <row r="17" spans="1:18" ht="94.5" x14ac:dyDescent="0.25">
      <c r="A17" s="59" t="s">
        <v>46</v>
      </c>
      <c r="B17" s="13">
        <f>SUM(C17+D17)</f>
        <v>1584737.9</v>
      </c>
      <c r="C17" s="13">
        <v>225613.94</v>
      </c>
      <c r="D17" s="13">
        <v>1359124</v>
      </c>
      <c r="E17" s="13">
        <f>SUM(F17+G17)</f>
        <v>1584737.9</v>
      </c>
      <c r="F17" s="13">
        <v>225613.94</v>
      </c>
      <c r="G17" s="13">
        <v>1359124</v>
      </c>
      <c r="H17" s="14">
        <f t="shared" si="2"/>
        <v>0</v>
      </c>
      <c r="I17" s="13">
        <f t="shared" si="3"/>
        <v>0</v>
      </c>
      <c r="J17" s="13">
        <f t="shared" si="4"/>
        <v>0</v>
      </c>
      <c r="K17" s="13">
        <f>SUM(L17:M17)</f>
        <v>1348687.1</v>
      </c>
      <c r="L17" s="13">
        <v>183042.81</v>
      </c>
      <c r="M17" s="13">
        <v>1165644.29</v>
      </c>
      <c r="N17" s="13">
        <f t="shared" ref="N17:N20" si="12">K17/E17*100</f>
        <v>85.1</v>
      </c>
      <c r="O17" s="13">
        <f t="shared" ref="O17" si="13">L17/F17*100</f>
        <v>81.099999999999994</v>
      </c>
      <c r="P17" s="13">
        <f t="shared" ref="P17:P19" si="14">M17/G17*100</f>
        <v>85.8</v>
      </c>
      <c r="Q17" s="30" t="s">
        <v>100</v>
      </c>
      <c r="R17" s="3" t="s">
        <v>53</v>
      </c>
    </row>
    <row r="18" spans="1:18" ht="47.25" x14ac:dyDescent="0.25">
      <c r="A18" s="61"/>
      <c r="B18" s="13">
        <f>SUM(C18+D18)</f>
        <v>18167.3</v>
      </c>
      <c r="C18" s="13">
        <v>0</v>
      </c>
      <c r="D18" s="13">
        <v>18167.3</v>
      </c>
      <c r="E18" s="13">
        <f>SUM(F18+G18)</f>
        <v>18167.3</v>
      </c>
      <c r="F18" s="13">
        <v>0</v>
      </c>
      <c r="G18" s="13">
        <v>18167.3</v>
      </c>
      <c r="H18" s="14">
        <f t="shared" si="2"/>
        <v>0</v>
      </c>
      <c r="I18" s="13">
        <f t="shared" si="3"/>
        <v>0</v>
      </c>
      <c r="J18" s="13">
        <f t="shared" si="4"/>
        <v>0</v>
      </c>
      <c r="K18" s="13">
        <f>SUM(L18:M18)</f>
        <v>11378.6</v>
      </c>
      <c r="L18" s="13">
        <v>0</v>
      </c>
      <c r="M18" s="13">
        <v>11378.55</v>
      </c>
      <c r="N18" s="13">
        <f t="shared" si="12"/>
        <v>62.6</v>
      </c>
      <c r="O18" s="13">
        <v>0</v>
      </c>
      <c r="P18" s="13">
        <f t="shared" si="14"/>
        <v>62.6</v>
      </c>
      <c r="Q18" s="24" t="s">
        <v>74</v>
      </c>
      <c r="R18" s="3" t="s">
        <v>59</v>
      </c>
    </row>
    <row r="19" spans="1:18" ht="63" x14ac:dyDescent="0.25">
      <c r="A19" s="62"/>
      <c r="B19" s="13">
        <f>SUM(C19+D19)</f>
        <v>60897.5</v>
      </c>
      <c r="C19" s="13">
        <v>0</v>
      </c>
      <c r="D19" s="13">
        <v>60897.5</v>
      </c>
      <c r="E19" s="13">
        <f>SUM(F19+G19)</f>
        <v>60897.5</v>
      </c>
      <c r="F19" s="13">
        <v>0</v>
      </c>
      <c r="G19" s="13">
        <v>60897.5</v>
      </c>
      <c r="H19" s="14">
        <f t="shared" si="2"/>
        <v>0</v>
      </c>
      <c r="I19" s="13">
        <f t="shared" si="3"/>
        <v>0</v>
      </c>
      <c r="J19" s="13">
        <f t="shared" si="4"/>
        <v>0</v>
      </c>
      <c r="K19" s="13">
        <f>SUM(L19:M19)</f>
        <v>58273.5</v>
      </c>
      <c r="L19" s="13">
        <v>0</v>
      </c>
      <c r="M19" s="13">
        <v>58273.54</v>
      </c>
      <c r="N19" s="13">
        <f t="shared" si="12"/>
        <v>95.7</v>
      </c>
      <c r="O19" s="13">
        <v>0</v>
      </c>
      <c r="P19" s="13">
        <f t="shared" si="14"/>
        <v>95.7</v>
      </c>
      <c r="Q19" s="30" t="s">
        <v>88</v>
      </c>
      <c r="R19" s="3" t="s">
        <v>61</v>
      </c>
    </row>
    <row r="20" spans="1:18" ht="63" x14ac:dyDescent="0.25">
      <c r="A20" s="27" t="s">
        <v>3</v>
      </c>
      <c r="B20" s="14">
        <f>SUM(B21:B24)</f>
        <v>1923454.9</v>
      </c>
      <c r="C20" s="14">
        <f t="shared" ref="C20:M20" si="15">SUM(C21:C24)</f>
        <v>1923454.9</v>
      </c>
      <c r="D20" s="14">
        <f t="shared" si="15"/>
        <v>0</v>
      </c>
      <c r="E20" s="14">
        <f t="shared" si="15"/>
        <v>1923454.9</v>
      </c>
      <c r="F20" s="14">
        <f t="shared" si="15"/>
        <v>1923454.9</v>
      </c>
      <c r="G20" s="14">
        <f t="shared" si="15"/>
        <v>0</v>
      </c>
      <c r="H20" s="14">
        <f t="shared" si="2"/>
        <v>0</v>
      </c>
      <c r="I20" s="14">
        <f t="shared" si="3"/>
        <v>0</v>
      </c>
      <c r="J20" s="14">
        <f t="shared" si="4"/>
        <v>0</v>
      </c>
      <c r="K20" s="14">
        <f>L20+M20</f>
        <v>1193401.5</v>
      </c>
      <c r="L20" s="14">
        <f t="shared" si="15"/>
        <v>1193401.5</v>
      </c>
      <c r="M20" s="14">
        <f t="shared" si="15"/>
        <v>0</v>
      </c>
      <c r="N20" s="14">
        <f t="shared" si="12"/>
        <v>62</v>
      </c>
      <c r="O20" s="14">
        <f t="shared" ref="O20" si="16">L20/F20*100</f>
        <v>62</v>
      </c>
      <c r="P20" s="14">
        <v>0</v>
      </c>
      <c r="Q20" s="22"/>
      <c r="R20" s="7"/>
    </row>
    <row r="21" spans="1:18" ht="47.25" x14ac:dyDescent="0.25">
      <c r="A21" s="59" t="s">
        <v>5</v>
      </c>
      <c r="B21" s="13">
        <f>SUM(C21:D21)</f>
        <v>731946.8</v>
      </c>
      <c r="C21" s="13">
        <v>731946.8</v>
      </c>
      <c r="D21" s="13">
        <v>0</v>
      </c>
      <c r="E21" s="13">
        <f>SUM(F21:G21)</f>
        <v>731946.8</v>
      </c>
      <c r="F21" s="13">
        <v>731946.83</v>
      </c>
      <c r="G21" s="13">
        <v>0</v>
      </c>
      <c r="H21" s="14">
        <f t="shared" si="2"/>
        <v>0</v>
      </c>
      <c r="I21" s="14">
        <f t="shared" si="3"/>
        <v>0</v>
      </c>
      <c r="J21" s="14">
        <f t="shared" si="4"/>
        <v>0</v>
      </c>
      <c r="K21" s="13">
        <f>SUM(L21:M21)</f>
        <v>247805.7</v>
      </c>
      <c r="L21" s="13">
        <v>247805.65</v>
      </c>
      <c r="M21" s="13">
        <v>0</v>
      </c>
      <c r="N21" s="13">
        <f t="shared" ref="N21" si="17">K21/E21*100</f>
        <v>33.9</v>
      </c>
      <c r="O21" s="13">
        <v>0</v>
      </c>
      <c r="P21" s="13">
        <v>0</v>
      </c>
      <c r="Q21" s="31" t="s">
        <v>82</v>
      </c>
      <c r="R21" s="3" t="s">
        <v>55</v>
      </c>
    </row>
    <row r="22" spans="1:18" ht="110.25" x14ac:dyDescent="0.25">
      <c r="A22" s="60"/>
      <c r="B22" s="13">
        <f>SUM(C22:D22)</f>
        <v>1113508.1000000001</v>
      </c>
      <c r="C22" s="13">
        <v>1113508.1000000001</v>
      </c>
      <c r="D22" s="13">
        <v>0</v>
      </c>
      <c r="E22" s="13">
        <f>SUM(F22:G22)</f>
        <v>1113508.1000000001</v>
      </c>
      <c r="F22" s="13">
        <v>1113508.1000000001</v>
      </c>
      <c r="G22" s="13">
        <v>0</v>
      </c>
      <c r="H22" s="14">
        <f t="shared" si="2"/>
        <v>0</v>
      </c>
      <c r="I22" s="14">
        <f t="shared" si="3"/>
        <v>0</v>
      </c>
      <c r="J22" s="14">
        <f t="shared" si="4"/>
        <v>0</v>
      </c>
      <c r="K22" s="13">
        <f>SUM(L22:M22)</f>
        <v>882383</v>
      </c>
      <c r="L22" s="13">
        <v>882382.95</v>
      </c>
      <c r="M22" s="13">
        <v>0</v>
      </c>
      <c r="N22" s="13">
        <f t="shared" ref="N22:N23" si="18">K22/E22*100</f>
        <v>79.2</v>
      </c>
      <c r="O22" s="13">
        <v>1</v>
      </c>
      <c r="P22" s="13">
        <v>0</v>
      </c>
      <c r="Q22" s="31" t="s">
        <v>84</v>
      </c>
      <c r="R22" s="3" t="s">
        <v>53</v>
      </c>
    </row>
    <row r="23" spans="1:18" ht="63" x14ac:dyDescent="0.25">
      <c r="A23" s="41" t="s">
        <v>4</v>
      </c>
      <c r="B23" s="13">
        <f>SUM(C23+D23)</f>
        <v>78000</v>
      </c>
      <c r="C23" s="13">
        <v>78000</v>
      </c>
      <c r="D23" s="13">
        <v>0</v>
      </c>
      <c r="E23" s="13">
        <f>SUM(F23:G23)</f>
        <v>78000</v>
      </c>
      <c r="F23" s="16">
        <v>78000</v>
      </c>
      <c r="G23" s="13">
        <v>0</v>
      </c>
      <c r="H23" s="14">
        <f t="shared" si="2"/>
        <v>0</v>
      </c>
      <c r="I23" s="14">
        <f t="shared" si="3"/>
        <v>0</v>
      </c>
      <c r="J23" s="14">
        <f t="shared" si="4"/>
        <v>0</v>
      </c>
      <c r="K23" s="13">
        <f>SUM(L23:M23)</f>
        <v>63212.9</v>
      </c>
      <c r="L23" s="16">
        <v>63212.92</v>
      </c>
      <c r="M23" s="13">
        <v>0</v>
      </c>
      <c r="N23" s="13">
        <f t="shared" si="18"/>
        <v>81</v>
      </c>
      <c r="O23" s="13">
        <v>2</v>
      </c>
      <c r="P23" s="13">
        <v>0</v>
      </c>
      <c r="Q23" s="31" t="s">
        <v>83</v>
      </c>
      <c r="R23" s="3" t="s">
        <v>55</v>
      </c>
    </row>
    <row r="24" spans="1:18" ht="15.75" x14ac:dyDescent="0.25">
      <c r="A24" s="41"/>
      <c r="B24" s="13">
        <f>SUM(C24+D24)</f>
        <v>0</v>
      </c>
      <c r="C24" s="13">
        <v>0</v>
      </c>
      <c r="D24" s="13">
        <v>0</v>
      </c>
      <c r="E24" s="13">
        <f>SUM(F24+G24)</f>
        <v>0</v>
      </c>
      <c r="F24" s="13">
        <v>0</v>
      </c>
      <c r="G24" s="13">
        <v>0</v>
      </c>
      <c r="H24" s="14">
        <f t="shared" si="2"/>
        <v>0</v>
      </c>
      <c r="I24" s="14">
        <f t="shared" si="3"/>
        <v>0</v>
      </c>
      <c r="J24" s="14">
        <f t="shared" si="4"/>
        <v>0</v>
      </c>
      <c r="K24" s="13">
        <f>SUM(L24:M24)</f>
        <v>0</v>
      </c>
      <c r="L24" s="13">
        <v>0</v>
      </c>
      <c r="M24" s="13">
        <v>0</v>
      </c>
      <c r="N24" s="13">
        <v>0</v>
      </c>
      <c r="O24" s="13">
        <v>3</v>
      </c>
      <c r="P24" s="13">
        <v>0</v>
      </c>
      <c r="Q24" s="23"/>
      <c r="R24" s="3" t="s">
        <v>52</v>
      </c>
    </row>
    <row r="25" spans="1:18" ht="63" x14ac:dyDescent="0.25">
      <c r="A25" s="27" t="s">
        <v>6</v>
      </c>
      <c r="B25" s="14">
        <f t="shared" ref="B25:M25" si="19">SUM(B26:B30)</f>
        <v>2981335.3</v>
      </c>
      <c r="C25" s="14">
        <f t="shared" si="19"/>
        <v>175742</v>
      </c>
      <c r="D25" s="14">
        <f t="shared" si="19"/>
        <v>2805593.3</v>
      </c>
      <c r="E25" s="14">
        <f t="shared" si="19"/>
        <v>2981335.3</v>
      </c>
      <c r="F25" s="14">
        <f t="shared" si="19"/>
        <v>175742</v>
      </c>
      <c r="G25" s="14">
        <f t="shared" si="19"/>
        <v>2805593.3</v>
      </c>
      <c r="H25" s="14">
        <f t="shared" si="2"/>
        <v>0</v>
      </c>
      <c r="I25" s="14">
        <f t="shared" si="3"/>
        <v>0</v>
      </c>
      <c r="J25" s="14">
        <f t="shared" si="4"/>
        <v>0</v>
      </c>
      <c r="K25" s="14">
        <f>L25+M25</f>
        <v>2703150.3</v>
      </c>
      <c r="L25" s="14">
        <f t="shared" si="19"/>
        <v>124752.2</v>
      </c>
      <c r="M25" s="14">
        <f t="shared" si="19"/>
        <v>2578398.1</v>
      </c>
      <c r="N25" s="14">
        <f t="shared" ref="N25" si="20">K25/E25*100</f>
        <v>90.7</v>
      </c>
      <c r="O25" s="14">
        <f t="shared" ref="O25:P25" si="21">L25/F25*100</f>
        <v>71</v>
      </c>
      <c r="P25" s="14">
        <f t="shared" si="21"/>
        <v>91.9</v>
      </c>
      <c r="Q25" s="22"/>
      <c r="R25" s="7"/>
    </row>
    <row r="26" spans="1:18" ht="63" x14ac:dyDescent="0.25">
      <c r="A26" s="41" t="s">
        <v>8</v>
      </c>
      <c r="B26" s="13">
        <f>SUM(C26:D26)</f>
        <v>7395</v>
      </c>
      <c r="C26" s="13">
        <v>0</v>
      </c>
      <c r="D26" s="13">
        <v>7395</v>
      </c>
      <c r="E26" s="13">
        <f>SUM(F26:G26)</f>
        <v>7395</v>
      </c>
      <c r="F26" s="13">
        <v>0</v>
      </c>
      <c r="G26" s="13">
        <v>7395</v>
      </c>
      <c r="H26" s="14">
        <f t="shared" si="2"/>
        <v>0</v>
      </c>
      <c r="I26" s="14">
        <f t="shared" si="3"/>
        <v>0</v>
      </c>
      <c r="J26" s="14">
        <f t="shared" si="4"/>
        <v>0</v>
      </c>
      <c r="K26" s="13">
        <f>SUM(L26:M26)</f>
        <v>7395</v>
      </c>
      <c r="L26" s="13">
        <v>0</v>
      </c>
      <c r="M26" s="13">
        <v>7395</v>
      </c>
      <c r="N26" s="13">
        <f t="shared" ref="N26" si="22">K26/E26*100</f>
        <v>100</v>
      </c>
      <c r="O26" s="13">
        <v>0</v>
      </c>
      <c r="P26" s="13">
        <f t="shared" ref="P26" si="23">M26/G26*100</f>
        <v>100</v>
      </c>
      <c r="Q26" s="23"/>
      <c r="R26" s="3" t="s">
        <v>62</v>
      </c>
    </row>
    <row r="27" spans="1:18" ht="47.25" x14ac:dyDescent="0.25">
      <c r="A27" s="41"/>
      <c r="B27" s="13">
        <f>SUM(C27:D27)</f>
        <v>1474232.8</v>
      </c>
      <c r="C27" s="13">
        <v>0</v>
      </c>
      <c r="D27" s="13">
        <v>1474232.79</v>
      </c>
      <c r="E27" s="13">
        <f>SUM(F27:G27)</f>
        <v>1474232.8</v>
      </c>
      <c r="F27" s="13">
        <v>0</v>
      </c>
      <c r="G27" s="13">
        <v>1474232.79</v>
      </c>
      <c r="H27" s="14">
        <f t="shared" si="2"/>
        <v>0</v>
      </c>
      <c r="I27" s="14">
        <f t="shared" si="3"/>
        <v>0</v>
      </c>
      <c r="J27" s="14">
        <f t="shared" si="4"/>
        <v>0</v>
      </c>
      <c r="K27" s="13">
        <f>SUM(L27:M27)</f>
        <v>1368486.1</v>
      </c>
      <c r="L27" s="13">
        <v>0</v>
      </c>
      <c r="M27" s="13">
        <v>1368486.06</v>
      </c>
      <c r="N27" s="13">
        <f t="shared" ref="N27:N34" si="24">K27/E27*100</f>
        <v>92.8</v>
      </c>
      <c r="O27" s="13">
        <v>0</v>
      </c>
      <c r="P27" s="13">
        <f t="shared" ref="P27:P34" si="25">M27/G27*100</f>
        <v>92.8</v>
      </c>
      <c r="Q27" s="31" t="s">
        <v>90</v>
      </c>
      <c r="R27" s="3" t="s">
        <v>53</v>
      </c>
    </row>
    <row r="28" spans="1:18" ht="63" x14ac:dyDescent="0.25">
      <c r="A28" s="26" t="s">
        <v>9</v>
      </c>
      <c r="B28" s="13">
        <f>SUM(C28:D28)</f>
        <v>175742</v>
      </c>
      <c r="C28" s="13">
        <v>175742</v>
      </c>
      <c r="D28" s="13">
        <v>0</v>
      </c>
      <c r="E28" s="13">
        <f>SUM(F28:G28)</f>
        <v>175742</v>
      </c>
      <c r="F28" s="13">
        <v>175742</v>
      </c>
      <c r="G28" s="13">
        <v>0</v>
      </c>
      <c r="H28" s="14">
        <f t="shared" si="2"/>
        <v>0</v>
      </c>
      <c r="I28" s="14">
        <f t="shared" si="3"/>
        <v>0</v>
      </c>
      <c r="J28" s="14">
        <f t="shared" si="4"/>
        <v>0</v>
      </c>
      <c r="K28" s="13">
        <f>SUM(L28:M28)</f>
        <v>124752.2</v>
      </c>
      <c r="L28" s="13">
        <v>124752.23</v>
      </c>
      <c r="M28" s="13">
        <v>0</v>
      </c>
      <c r="N28" s="13">
        <f t="shared" si="24"/>
        <v>71</v>
      </c>
      <c r="O28" s="13">
        <f t="shared" ref="O28" si="26">L28/F28*100</f>
        <v>71</v>
      </c>
      <c r="P28" s="13">
        <v>0</v>
      </c>
      <c r="Q28" s="31" t="s">
        <v>89</v>
      </c>
      <c r="R28" s="3" t="s">
        <v>53</v>
      </c>
    </row>
    <row r="29" spans="1:18" ht="63" x14ac:dyDescent="0.25">
      <c r="A29" s="59" t="s">
        <v>7</v>
      </c>
      <c r="B29" s="13">
        <f>SUM(C29:D29)</f>
        <v>19022.400000000001</v>
      </c>
      <c r="C29" s="13">
        <v>0</v>
      </c>
      <c r="D29" s="13">
        <v>19022.43</v>
      </c>
      <c r="E29" s="13">
        <f>SUM(F29:G29)</f>
        <v>19022.400000000001</v>
      </c>
      <c r="F29" s="13">
        <v>0</v>
      </c>
      <c r="G29" s="13">
        <v>19022.43</v>
      </c>
      <c r="H29" s="14">
        <f t="shared" si="2"/>
        <v>0</v>
      </c>
      <c r="I29" s="14">
        <f t="shared" si="3"/>
        <v>0</v>
      </c>
      <c r="J29" s="14">
        <f t="shared" si="4"/>
        <v>0</v>
      </c>
      <c r="K29" s="13">
        <f>SUM(L29:M29)</f>
        <v>19022.400000000001</v>
      </c>
      <c r="L29" s="13">
        <v>0</v>
      </c>
      <c r="M29" s="13">
        <v>19022.36</v>
      </c>
      <c r="N29" s="13">
        <f t="shared" si="24"/>
        <v>100</v>
      </c>
      <c r="O29" s="13">
        <v>0</v>
      </c>
      <c r="P29" s="13">
        <f t="shared" si="25"/>
        <v>100</v>
      </c>
      <c r="Q29" s="31"/>
      <c r="R29" s="3" t="s">
        <v>62</v>
      </c>
    </row>
    <row r="30" spans="1:18" ht="47.25" x14ac:dyDescent="0.25">
      <c r="A30" s="60"/>
      <c r="B30" s="13">
        <f>SUM(C30:D30)</f>
        <v>1304943.1000000001</v>
      </c>
      <c r="C30" s="13">
        <v>0</v>
      </c>
      <c r="D30" s="13">
        <v>1304943.1000000001</v>
      </c>
      <c r="E30" s="13">
        <f>SUM(F30:G30)</f>
        <v>1304943.1000000001</v>
      </c>
      <c r="F30" s="13">
        <v>0</v>
      </c>
      <c r="G30" s="13">
        <v>1304943.1000000001</v>
      </c>
      <c r="H30" s="14">
        <f t="shared" si="2"/>
        <v>0</v>
      </c>
      <c r="I30" s="14">
        <f t="shared" si="3"/>
        <v>0</v>
      </c>
      <c r="J30" s="14">
        <f t="shared" si="4"/>
        <v>0</v>
      </c>
      <c r="K30" s="13">
        <f>SUM(L30:M30)</f>
        <v>1183494.7</v>
      </c>
      <c r="L30" s="13">
        <v>0</v>
      </c>
      <c r="M30" s="13">
        <v>1183494.7</v>
      </c>
      <c r="N30" s="13">
        <f t="shared" si="24"/>
        <v>90.7</v>
      </c>
      <c r="O30" s="13">
        <v>0</v>
      </c>
      <c r="P30" s="13">
        <f t="shared" si="25"/>
        <v>90.7</v>
      </c>
      <c r="Q30" s="31" t="s">
        <v>91</v>
      </c>
      <c r="R30" s="3" t="s">
        <v>53</v>
      </c>
    </row>
    <row r="31" spans="1:18" ht="96.75" customHeight="1" x14ac:dyDescent="0.25">
      <c r="A31" s="27" t="s">
        <v>10</v>
      </c>
      <c r="B31" s="14">
        <f>SUM(B32)</f>
        <v>106338.8</v>
      </c>
      <c r="C31" s="14">
        <f t="shared" ref="C31:M31" si="27">SUM(C32)</f>
        <v>106338.8</v>
      </c>
      <c r="D31" s="14">
        <f t="shared" si="27"/>
        <v>0</v>
      </c>
      <c r="E31" s="14">
        <f t="shared" si="27"/>
        <v>0</v>
      </c>
      <c r="F31" s="14">
        <f t="shared" si="27"/>
        <v>0</v>
      </c>
      <c r="G31" s="14">
        <f t="shared" si="27"/>
        <v>0</v>
      </c>
      <c r="H31" s="14">
        <f t="shared" si="2"/>
        <v>-106338.8</v>
      </c>
      <c r="I31" s="14">
        <f t="shared" si="3"/>
        <v>-106338.8</v>
      </c>
      <c r="J31" s="14">
        <f t="shared" si="4"/>
        <v>0</v>
      </c>
      <c r="K31" s="14">
        <f t="shared" si="27"/>
        <v>0</v>
      </c>
      <c r="L31" s="14">
        <f t="shared" si="27"/>
        <v>0</v>
      </c>
      <c r="M31" s="14">
        <f t="shared" si="27"/>
        <v>0</v>
      </c>
      <c r="N31" s="14">
        <v>0</v>
      </c>
      <c r="O31" s="14">
        <v>0</v>
      </c>
      <c r="P31" s="14">
        <v>0</v>
      </c>
      <c r="Q31" s="22"/>
      <c r="R31" s="7"/>
    </row>
    <row r="32" spans="1:18" ht="110.25" x14ac:dyDescent="0.25">
      <c r="A32" s="26" t="s">
        <v>11</v>
      </c>
      <c r="B32" s="13">
        <f>SUM(C32:D32)</f>
        <v>106338.8</v>
      </c>
      <c r="C32" s="13">
        <v>106338.8</v>
      </c>
      <c r="D32" s="13">
        <v>0</v>
      </c>
      <c r="E32" s="13">
        <f>SUM(F32:G32)</f>
        <v>0</v>
      </c>
      <c r="F32" s="13">
        <v>0</v>
      </c>
      <c r="G32" s="13">
        <v>0</v>
      </c>
      <c r="H32" s="14">
        <f t="shared" si="2"/>
        <v>-106338.8</v>
      </c>
      <c r="I32" s="13">
        <f t="shared" si="3"/>
        <v>-106338.8</v>
      </c>
      <c r="J32" s="13">
        <f t="shared" si="4"/>
        <v>0</v>
      </c>
      <c r="K32" s="13">
        <f>SUM(L32:M32)</f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31" t="s">
        <v>92</v>
      </c>
      <c r="R32" s="3" t="s">
        <v>56</v>
      </c>
    </row>
    <row r="33" spans="1:28" ht="89.25" customHeight="1" x14ac:dyDescent="0.25">
      <c r="A33" s="27" t="s">
        <v>12</v>
      </c>
      <c r="B33" s="14">
        <f>SUM(B34:B35)</f>
        <v>1427359.8</v>
      </c>
      <c r="C33" s="14">
        <f t="shared" ref="C33:M33" si="28">SUM(C34:C35)</f>
        <v>383912.8</v>
      </c>
      <c r="D33" s="14">
        <f t="shared" si="28"/>
        <v>1043447</v>
      </c>
      <c r="E33" s="14">
        <f t="shared" si="28"/>
        <v>1427359.8</v>
      </c>
      <c r="F33" s="14">
        <f t="shared" si="28"/>
        <v>383912.8</v>
      </c>
      <c r="G33" s="14">
        <f t="shared" si="28"/>
        <v>1043447</v>
      </c>
      <c r="H33" s="14">
        <f t="shared" si="2"/>
        <v>0</v>
      </c>
      <c r="I33" s="14">
        <f t="shared" si="3"/>
        <v>0</v>
      </c>
      <c r="J33" s="14">
        <f t="shared" si="4"/>
        <v>0</v>
      </c>
      <c r="K33" s="14">
        <f>L33+M33</f>
        <v>741338.4</v>
      </c>
      <c r="L33" s="14">
        <f>L34+L35</f>
        <v>2491.8000000000002</v>
      </c>
      <c r="M33" s="14">
        <f t="shared" si="28"/>
        <v>738846.6</v>
      </c>
      <c r="N33" s="14">
        <f t="shared" si="24"/>
        <v>51.9</v>
      </c>
      <c r="O33" s="14">
        <f t="shared" ref="O33:O34" si="29">L33/F33*100</f>
        <v>0.6</v>
      </c>
      <c r="P33" s="14">
        <f t="shared" si="25"/>
        <v>70.8</v>
      </c>
      <c r="Q33" s="22"/>
      <c r="R33" s="7"/>
      <c r="T33" t="s">
        <v>51</v>
      </c>
    </row>
    <row r="34" spans="1:28" ht="236.25" x14ac:dyDescent="0.25">
      <c r="A34" s="41" t="s">
        <v>13</v>
      </c>
      <c r="B34" s="13">
        <f>SUM(C34+D34)</f>
        <v>1065894.8</v>
      </c>
      <c r="C34" s="13">
        <v>22447.81</v>
      </c>
      <c r="D34" s="13">
        <v>1043447</v>
      </c>
      <c r="E34" s="13">
        <f>SUM(F34+G34)</f>
        <v>1065894.8</v>
      </c>
      <c r="F34" s="13">
        <v>22447.81</v>
      </c>
      <c r="G34" s="13">
        <v>1043447</v>
      </c>
      <c r="H34" s="14">
        <f t="shared" si="2"/>
        <v>0</v>
      </c>
      <c r="I34" s="14">
        <f t="shared" si="3"/>
        <v>0</v>
      </c>
      <c r="J34" s="14">
        <f t="shared" si="4"/>
        <v>0</v>
      </c>
      <c r="K34" s="13">
        <f>SUM(L34:M34)</f>
        <v>741338.4</v>
      </c>
      <c r="L34" s="13">
        <v>2491.81</v>
      </c>
      <c r="M34" s="13">
        <v>738846.6</v>
      </c>
      <c r="N34" s="13">
        <f t="shared" si="24"/>
        <v>69.599999999999994</v>
      </c>
      <c r="O34" s="13">
        <f t="shared" si="29"/>
        <v>11.1</v>
      </c>
      <c r="P34" s="13">
        <f t="shared" si="25"/>
        <v>70.8</v>
      </c>
      <c r="Q34" s="31" t="s">
        <v>97</v>
      </c>
      <c r="R34" s="3" t="s">
        <v>53</v>
      </c>
    </row>
    <row r="35" spans="1:28" ht="165" customHeight="1" x14ac:dyDescent="0.25">
      <c r="A35" s="41"/>
      <c r="B35" s="13">
        <f>SUM(C35+D35)</f>
        <v>361465</v>
      </c>
      <c r="C35" s="13">
        <v>361465</v>
      </c>
      <c r="D35" s="13">
        <v>0</v>
      </c>
      <c r="E35" s="13">
        <f>SUM(F35+G35)</f>
        <v>361465</v>
      </c>
      <c r="F35" s="13">
        <v>361465</v>
      </c>
      <c r="G35" s="13">
        <v>0</v>
      </c>
      <c r="H35" s="14">
        <f t="shared" si="2"/>
        <v>0</v>
      </c>
      <c r="I35" s="14">
        <f t="shared" si="3"/>
        <v>0</v>
      </c>
      <c r="J35" s="14">
        <f t="shared" si="4"/>
        <v>0</v>
      </c>
      <c r="K35" s="13">
        <f>SUM(L35:M35)</f>
        <v>0</v>
      </c>
      <c r="L35" s="13">
        <v>0</v>
      </c>
      <c r="M35" s="13">
        <v>0</v>
      </c>
      <c r="N35" s="13">
        <f t="shared" ref="N35:N37" si="30">K35/E35*100</f>
        <v>0</v>
      </c>
      <c r="O35" s="13">
        <f t="shared" ref="O35:O36" si="31">L35/F35*100</f>
        <v>0</v>
      </c>
      <c r="P35" s="13">
        <v>0</v>
      </c>
      <c r="Q35" s="31" t="s">
        <v>98</v>
      </c>
      <c r="R35" s="3" t="s">
        <v>57</v>
      </c>
    </row>
    <row r="36" spans="1:28" ht="72.75" customHeight="1" x14ac:dyDescent="0.25">
      <c r="A36" s="27" t="s">
        <v>48</v>
      </c>
      <c r="B36" s="14">
        <f t="shared" ref="B36:M36" si="32">SUM(B37:B39)</f>
        <v>827405.4</v>
      </c>
      <c r="C36" s="14">
        <f t="shared" si="32"/>
        <v>250000</v>
      </c>
      <c r="D36" s="14">
        <f t="shared" si="32"/>
        <v>577405.4</v>
      </c>
      <c r="E36" s="14">
        <f t="shared" si="32"/>
        <v>827405.4</v>
      </c>
      <c r="F36" s="14">
        <f t="shared" si="32"/>
        <v>250000</v>
      </c>
      <c r="G36" s="14">
        <f t="shared" si="32"/>
        <v>577405.4</v>
      </c>
      <c r="H36" s="14">
        <f t="shared" si="2"/>
        <v>0</v>
      </c>
      <c r="I36" s="14">
        <f t="shared" si="3"/>
        <v>0</v>
      </c>
      <c r="J36" s="14">
        <f t="shared" si="4"/>
        <v>0</v>
      </c>
      <c r="K36" s="14">
        <f>L36+M36</f>
        <v>780639.9</v>
      </c>
      <c r="L36" s="14">
        <f t="shared" si="32"/>
        <v>250000</v>
      </c>
      <c r="M36" s="14">
        <f t="shared" si="32"/>
        <v>530639.9</v>
      </c>
      <c r="N36" s="14">
        <f t="shared" si="30"/>
        <v>94.3</v>
      </c>
      <c r="O36" s="14">
        <f t="shared" si="31"/>
        <v>100</v>
      </c>
      <c r="P36" s="14">
        <f t="shared" ref="P36:P37" si="33">M36/G36*100</f>
        <v>91.9</v>
      </c>
      <c r="Q36" s="22"/>
      <c r="R36" s="7"/>
    </row>
    <row r="37" spans="1:28" ht="94.5" x14ac:dyDescent="0.25">
      <c r="A37" s="26" t="s">
        <v>14</v>
      </c>
      <c r="B37" s="13">
        <f>SUM(C37:D37)</f>
        <v>204499.5</v>
      </c>
      <c r="C37" s="13">
        <v>0</v>
      </c>
      <c r="D37" s="13">
        <v>204499.5</v>
      </c>
      <c r="E37" s="13">
        <f>SUM(F37:G37)</f>
        <v>168648.5</v>
      </c>
      <c r="F37" s="13">
        <v>0</v>
      </c>
      <c r="G37" s="13">
        <v>168648.5</v>
      </c>
      <c r="H37" s="14">
        <f t="shared" si="2"/>
        <v>-35851</v>
      </c>
      <c r="I37" s="14">
        <f t="shared" si="3"/>
        <v>0</v>
      </c>
      <c r="J37" s="14">
        <f t="shared" si="4"/>
        <v>-35851</v>
      </c>
      <c r="K37" s="13">
        <f>SUM(L37:M37)</f>
        <v>148199.4</v>
      </c>
      <c r="L37" s="13">
        <v>0</v>
      </c>
      <c r="M37" s="13">
        <v>148199.4</v>
      </c>
      <c r="N37" s="13">
        <f t="shared" si="30"/>
        <v>87.9</v>
      </c>
      <c r="O37" s="13">
        <v>0</v>
      </c>
      <c r="P37" s="13">
        <f t="shared" si="33"/>
        <v>87.9</v>
      </c>
      <c r="Q37" s="31" t="s">
        <v>93</v>
      </c>
      <c r="R37" s="3" t="s">
        <v>53</v>
      </c>
    </row>
    <row r="38" spans="1:28" ht="69.75" customHeight="1" x14ac:dyDescent="0.25">
      <c r="A38" s="59" t="s">
        <v>15</v>
      </c>
      <c r="B38" s="13">
        <f>SUM(C38:D38)</f>
        <v>250000</v>
      </c>
      <c r="C38" s="13">
        <v>250000</v>
      </c>
      <c r="D38" s="13">
        <v>0</v>
      </c>
      <c r="E38" s="13">
        <f>SUM(F38:G38)</f>
        <v>250000</v>
      </c>
      <c r="F38" s="13">
        <v>250000</v>
      </c>
      <c r="G38" s="13">
        <v>0</v>
      </c>
      <c r="H38" s="14">
        <f t="shared" si="2"/>
        <v>0</v>
      </c>
      <c r="I38" s="14">
        <f t="shared" si="3"/>
        <v>0</v>
      </c>
      <c r="J38" s="14">
        <f t="shared" si="4"/>
        <v>0</v>
      </c>
      <c r="K38" s="13">
        <f>SUM(L38:M38)</f>
        <v>250000</v>
      </c>
      <c r="L38" s="13">
        <v>250000</v>
      </c>
      <c r="M38" s="13">
        <v>0</v>
      </c>
      <c r="N38" s="13">
        <f t="shared" ref="N38:N40" si="34">K38/E38*100</f>
        <v>100</v>
      </c>
      <c r="O38" s="13">
        <f t="shared" ref="O38:O40" si="35">L38/F38*100</f>
        <v>100</v>
      </c>
      <c r="P38" s="13">
        <v>0</v>
      </c>
      <c r="Q38" s="32"/>
      <c r="R38" s="3" t="s">
        <v>58</v>
      </c>
    </row>
    <row r="39" spans="1:28" ht="31.5" x14ac:dyDescent="0.25">
      <c r="A39" s="60"/>
      <c r="B39" s="13">
        <f>SUM(C39:D39)</f>
        <v>372905.9</v>
      </c>
      <c r="C39" s="13">
        <v>0</v>
      </c>
      <c r="D39" s="13">
        <v>372905.94</v>
      </c>
      <c r="E39" s="13">
        <f>SUM(F39:G39)</f>
        <v>408756.9</v>
      </c>
      <c r="F39" s="13">
        <v>0</v>
      </c>
      <c r="G39" s="13">
        <v>408756.94</v>
      </c>
      <c r="H39" s="14">
        <f t="shared" si="2"/>
        <v>35851</v>
      </c>
      <c r="I39" s="14">
        <f t="shared" si="3"/>
        <v>0</v>
      </c>
      <c r="J39" s="14">
        <f t="shared" si="4"/>
        <v>35851</v>
      </c>
      <c r="K39" s="13">
        <f>SUM(L39:M39)</f>
        <v>382440.5</v>
      </c>
      <c r="L39" s="13">
        <v>0</v>
      </c>
      <c r="M39" s="13">
        <v>382440.53</v>
      </c>
      <c r="N39" s="13">
        <f t="shared" si="34"/>
        <v>93.6</v>
      </c>
      <c r="O39" s="13">
        <v>0</v>
      </c>
      <c r="P39" s="13">
        <f t="shared" ref="P39:P40" si="36">M39/G39*100</f>
        <v>93.6</v>
      </c>
      <c r="Q39" s="31" t="s">
        <v>94</v>
      </c>
      <c r="R39" s="3" t="s">
        <v>53</v>
      </c>
    </row>
    <row r="40" spans="1:28" ht="110.25" x14ac:dyDescent="0.25">
      <c r="A40" s="27" t="s">
        <v>16</v>
      </c>
      <c r="B40" s="14">
        <f>SUM(B41:B42)</f>
        <v>5276031.5</v>
      </c>
      <c r="C40" s="14">
        <f t="shared" ref="C40:M40" si="37">SUM(C41:C42)</f>
        <v>0</v>
      </c>
      <c r="D40" s="14">
        <f t="shared" si="37"/>
        <v>5276031.5</v>
      </c>
      <c r="E40" s="14">
        <f t="shared" si="37"/>
        <v>5227813.0999999996</v>
      </c>
      <c r="F40" s="14">
        <f t="shared" si="37"/>
        <v>0</v>
      </c>
      <c r="G40" s="14">
        <f t="shared" si="37"/>
        <v>5227813.0999999996</v>
      </c>
      <c r="H40" s="14">
        <f t="shared" si="2"/>
        <v>-48218.400000000001</v>
      </c>
      <c r="I40" s="14">
        <f t="shared" si="3"/>
        <v>0</v>
      </c>
      <c r="J40" s="14">
        <f t="shared" si="4"/>
        <v>-48218.400000000001</v>
      </c>
      <c r="K40" s="14">
        <f>L40+M40</f>
        <v>4991974.0999999996</v>
      </c>
      <c r="L40" s="14">
        <v>0</v>
      </c>
      <c r="M40" s="14">
        <f t="shared" si="37"/>
        <v>4991974.0999999996</v>
      </c>
      <c r="N40" s="14">
        <f t="shared" si="34"/>
        <v>95.5</v>
      </c>
      <c r="O40" s="14" t="e">
        <f t="shared" si="35"/>
        <v>#DIV/0!</v>
      </c>
      <c r="P40" s="14">
        <f t="shared" si="36"/>
        <v>95.5</v>
      </c>
      <c r="Q40" s="22"/>
      <c r="R40" s="7"/>
    </row>
    <row r="41" spans="1:28" ht="110.25" x14ac:dyDescent="0.25">
      <c r="A41" s="26" t="s">
        <v>18</v>
      </c>
      <c r="B41" s="13">
        <f>SUM(C41:D41)</f>
        <v>2911715.3</v>
      </c>
      <c r="C41" s="13">
        <v>0</v>
      </c>
      <c r="D41" s="13">
        <v>2911715.3</v>
      </c>
      <c r="E41" s="13">
        <f>SUM(F41:G41)</f>
        <v>2911715.3</v>
      </c>
      <c r="F41" s="13">
        <v>0</v>
      </c>
      <c r="G41" s="13">
        <v>2911715.3</v>
      </c>
      <c r="H41" s="14">
        <f t="shared" si="2"/>
        <v>0</v>
      </c>
      <c r="I41" s="13">
        <f t="shared" si="3"/>
        <v>0</v>
      </c>
      <c r="J41" s="13">
        <f t="shared" si="4"/>
        <v>0</v>
      </c>
      <c r="K41" s="13">
        <f>SUM(L41:M41)</f>
        <v>2741759.9</v>
      </c>
      <c r="L41" s="13">
        <v>0</v>
      </c>
      <c r="M41" s="13">
        <v>2741759.9</v>
      </c>
      <c r="N41" s="13">
        <f t="shared" ref="N41" si="38">K41/E41*100</f>
        <v>94.2</v>
      </c>
      <c r="O41" s="13">
        <v>0</v>
      </c>
      <c r="P41" s="13">
        <f t="shared" ref="P41" si="39">M41/G41*100</f>
        <v>94.2</v>
      </c>
      <c r="Q41" s="31" t="s">
        <v>99</v>
      </c>
      <c r="R41" s="3" t="s">
        <v>53</v>
      </c>
    </row>
    <row r="42" spans="1:28" ht="126" x14ac:dyDescent="0.25">
      <c r="A42" s="26" t="s">
        <v>17</v>
      </c>
      <c r="B42" s="13">
        <f>SUM(C42:D42)</f>
        <v>2364316.2000000002</v>
      </c>
      <c r="C42" s="13">
        <v>0</v>
      </c>
      <c r="D42" s="13">
        <v>2364316.2000000002</v>
      </c>
      <c r="E42" s="13">
        <f>SUM(F42:G42)</f>
        <v>2316097.7999999998</v>
      </c>
      <c r="F42" s="13">
        <v>0</v>
      </c>
      <c r="G42" s="13">
        <v>2316097.83</v>
      </c>
      <c r="H42" s="14">
        <f t="shared" si="2"/>
        <v>-48218.400000000001</v>
      </c>
      <c r="I42" s="13">
        <f t="shared" si="3"/>
        <v>0</v>
      </c>
      <c r="J42" s="13">
        <f t="shared" si="4"/>
        <v>-48218.400000000001</v>
      </c>
      <c r="K42" s="13">
        <f>SUM(L42:M42)</f>
        <v>2250214.2000000002</v>
      </c>
      <c r="L42" s="13">
        <v>0</v>
      </c>
      <c r="M42" s="13">
        <v>2250214.2000000002</v>
      </c>
      <c r="N42" s="13">
        <f t="shared" ref="N42:N44" si="40">K42/E42*100</f>
        <v>97.2</v>
      </c>
      <c r="O42" s="13">
        <v>0</v>
      </c>
      <c r="P42" s="13">
        <f t="shared" ref="P42:P44" si="41">M42/G42*100</f>
        <v>97.2</v>
      </c>
      <c r="Q42" s="31" t="s">
        <v>96</v>
      </c>
      <c r="R42" s="3" t="s">
        <v>53</v>
      </c>
    </row>
    <row r="43" spans="1:28" ht="141.75" x14ac:dyDescent="0.25">
      <c r="A43" s="27" t="s">
        <v>19</v>
      </c>
      <c r="B43" s="14">
        <f t="shared" ref="B43:M43" si="42">SUM(B44:B46)</f>
        <v>2320390</v>
      </c>
      <c r="C43" s="14">
        <f t="shared" si="42"/>
        <v>1248565.5</v>
      </c>
      <c r="D43" s="14">
        <f t="shared" si="42"/>
        <v>1071824.5</v>
      </c>
      <c r="E43" s="14">
        <f t="shared" si="42"/>
        <v>2038057.3</v>
      </c>
      <c r="F43" s="14">
        <f t="shared" si="42"/>
        <v>1095807.8999999999</v>
      </c>
      <c r="G43" s="14">
        <f t="shared" si="42"/>
        <v>942249.4</v>
      </c>
      <c r="H43" s="14">
        <f t="shared" si="2"/>
        <v>-282332.7</v>
      </c>
      <c r="I43" s="14">
        <f t="shared" si="3"/>
        <v>-152757.6</v>
      </c>
      <c r="J43" s="14">
        <f t="shared" si="4"/>
        <v>-129575.1</v>
      </c>
      <c r="K43" s="14">
        <f>L43+M43</f>
        <v>1849148.2</v>
      </c>
      <c r="L43" s="14">
        <f>L44+L45+L46</f>
        <v>1027350.7</v>
      </c>
      <c r="M43" s="14">
        <f t="shared" si="42"/>
        <v>821797.5</v>
      </c>
      <c r="N43" s="14">
        <f t="shared" si="40"/>
        <v>90.7</v>
      </c>
      <c r="O43" s="14">
        <f t="shared" ref="O43:O44" si="43">L43/F43*100</f>
        <v>93.8</v>
      </c>
      <c r="P43" s="14">
        <f t="shared" si="41"/>
        <v>87.2</v>
      </c>
      <c r="Q43" s="22"/>
      <c r="R43" s="7"/>
    </row>
    <row r="44" spans="1:28" ht="126" customHeight="1" x14ac:dyDescent="0.25">
      <c r="A44" s="26" t="s">
        <v>20</v>
      </c>
      <c r="B44" s="13">
        <f>SUM(C44+D44)</f>
        <v>1438791.3</v>
      </c>
      <c r="C44" s="13">
        <v>1248565.54</v>
      </c>
      <c r="D44" s="13">
        <v>190225.79</v>
      </c>
      <c r="E44" s="13">
        <f>SUM(F44+G44)</f>
        <v>1183833.7</v>
      </c>
      <c r="F44" s="13">
        <v>1095807.8999999999</v>
      </c>
      <c r="G44" s="13">
        <v>88025.78</v>
      </c>
      <c r="H44" s="14">
        <f t="shared" si="2"/>
        <v>-254957.6</v>
      </c>
      <c r="I44" s="13">
        <f t="shared" si="3"/>
        <v>-152757.6</v>
      </c>
      <c r="J44" s="13">
        <f t="shared" si="4"/>
        <v>-102200</v>
      </c>
      <c r="K44" s="13">
        <f>SUM(L44:M44)</f>
        <v>1087057.7</v>
      </c>
      <c r="L44" s="13">
        <v>1027350.66</v>
      </c>
      <c r="M44" s="13">
        <v>59706.99</v>
      </c>
      <c r="N44" s="13">
        <f t="shared" si="40"/>
        <v>91.8</v>
      </c>
      <c r="O44" s="13">
        <f t="shared" si="43"/>
        <v>93.8</v>
      </c>
      <c r="P44" s="13">
        <f t="shared" si="41"/>
        <v>67.8</v>
      </c>
      <c r="Q44" s="24" t="s">
        <v>75</v>
      </c>
      <c r="R44" s="3" t="s">
        <v>59</v>
      </c>
      <c r="W44" s="8"/>
      <c r="X44" s="8"/>
      <c r="Y44" s="8"/>
      <c r="Z44" s="8"/>
      <c r="AA44" s="8"/>
      <c r="AB44" s="8"/>
    </row>
    <row r="45" spans="1:28" ht="78.75" x14ac:dyDescent="0.25">
      <c r="A45" s="26" t="s">
        <v>21</v>
      </c>
      <c r="B45" s="13">
        <f>SUM(C45:D45)</f>
        <v>738056.3</v>
      </c>
      <c r="C45" s="13">
        <v>0</v>
      </c>
      <c r="D45" s="13">
        <v>738056.3</v>
      </c>
      <c r="E45" s="13">
        <f>SUM(F45:G45)</f>
        <v>738056.3</v>
      </c>
      <c r="F45" s="13">
        <v>0</v>
      </c>
      <c r="G45" s="13">
        <v>738056.3</v>
      </c>
      <c r="H45" s="14">
        <f t="shared" si="2"/>
        <v>0</v>
      </c>
      <c r="I45" s="13">
        <f t="shared" si="3"/>
        <v>0</v>
      </c>
      <c r="J45" s="13">
        <f t="shared" si="4"/>
        <v>0</v>
      </c>
      <c r="K45" s="13">
        <f>SUM(L45:M45)</f>
        <v>694357.5</v>
      </c>
      <c r="L45" s="13">
        <v>0</v>
      </c>
      <c r="M45" s="13">
        <v>694357.5</v>
      </c>
      <c r="N45" s="13">
        <f t="shared" ref="N45:N46" si="44">K45/E45*100</f>
        <v>94.1</v>
      </c>
      <c r="O45" s="13">
        <v>0</v>
      </c>
      <c r="P45" s="13">
        <f t="shared" ref="P45:P46" si="45">M45/G45*100</f>
        <v>94.1</v>
      </c>
      <c r="Q45" s="24" t="s">
        <v>77</v>
      </c>
      <c r="R45" s="3" t="s">
        <v>61</v>
      </c>
    </row>
    <row r="46" spans="1:28" ht="63" x14ac:dyDescent="0.25">
      <c r="A46" s="26" t="s">
        <v>22</v>
      </c>
      <c r="B46" s="13">
        <f>SUM(C46:D46)</f>
        <v>143542.39999999999</v>
      </c>
      <c r="C46" s="13">
        <v>0</v>
      </c>
      <c r="D46" s="13">
        <v>143542.39999999999</v>
      </c>
      <c r="E46" s="13">
        <f>SUM(F46:G46)</f>
        <v>116167.3</v>
      </c>
      <c r="F46" s="13">
        <v>0</v>
      </c>
      <c r="G46" s="13">
        <v>116167.3</v>
      </c>
      <c r="H46" s="14">
        <f t="shared" si="2"/>
        <v>-27375.1</v>
      </c>
      <c r="I46" s="13">
        <f t="shared" si="3"/>
        <v>0</v>
      </c>
      <c r="J46" s="13">
        <f t="shared" si="4"/>
        <v>-27375.1</v>
      </c>
      <c r="K46" s="13">
        <f>SUM(L46:M46)</f>
        <v>67733</v>
      </c>
      <c r="L46" s="13">
        <v>0</v>
      </c>
      <c r="M46" s="13">
        <v>67733.03</v>
      </c>
      <c r="N46" s="13">
        <f t="shared" si="44"/>
        <v>58.3</v>
      </c>
      <c r="O46" s="13">
        <v>0</v>
      </c>
      <c r="P46" s="13">
        <f t="shared" si="45"/>
        <v>58.3</v>
      </c>
      <c r="Q46" s="24" t="s">
        <v>78</v>
      </c>
      <c r="R46" s="3" t="s">
        <v>61</v>
      </c>
    </row>
    <row r="47" spans="1:28" ht="63" x14ac:dyDescent="0.25">
      <c r="A47" s="27" t="s">
        <v>49</v>
      </c>
      <c r="B47" s="14">
        <f>SUM(B48)</f>
        <v>60320.7</v>
      </c>
      <c r="C47" s="14">
        <f t="shared" ref="C47:F47" si="46">SUM(C48)</f>
        <v>60320.7</v>
      </c>
      <c r="D47" s="14">
        <f t="shared" si="46"/>
        <v>0</v>
      </c>
      <c r="E47" s="14">
        <f t="shared" si="46"/>
        <v>60320.7</v>
      </c>
      <c r="F47" s="14">
        <f t="shared" si="46"/>
        <v>60320.7</v>
      </c>
      <c r="G47" s="14">
        <v>0</v>
      </c>
      <c r="H47" s="14">
        <f t="shared" si="2"/>
        <v>0</v>
      </c>
      <c r="I47" s="14">
        <f t="shared" si="3"/>
        <v>0</v>
      </c>
      <c r="J47" s="14">
        <f t="shared" si="4"/>
        <v>0</v>
      </c>
      <c r="K47" s="14">
        <f>L47+M47</f>
        <v>31679.9</v>
      </c>
      <c r="L47" s="14">
        <f t="shared" ref="L47" si="47">SUM(L48)</f>
        <v>31679.9</v>
      </c>
      <c r="M47" s="14">
        <v>0</v>
      </c>
      <c r="N47" s="14">
        <f t="shared" ref="N47:N51" si="48">K47/E47*100</f>
        <v>52.5</v>
      </c>
      <c r="O47" s="14">
        <f t="shared" ref="O47:O51" si="49">L47/F47*100</f>
        <v>52.5</v>
      </c>
      <c r="P47" s="14">
        <v>0</v>
      </c>
      <c r="Q47" s="23"/>
      <c r="R47" s="3"/>
    </row>
    <row r="48" spans="1:28" ht="165" customHeight="1" x14ac:dyDescent="0.25">
      <c r="A48" s="26" t="s">
        <v>50</v>
      </c>
      <c r="B48" s="15">
        <f>SUM(C48)</f>
        <v>60320.7</v>
      </c>
      <c r="C48" s="15">
        <v>60320.7</v>
      </c>
      <c r="D48" s="15">
        <v>0</v>
      </c>
      <c r="E48" s="15">
        <f>SUM(F48:F48)</f>
        <v>60320.7</v>
      </c>
      <c r="F48" s="13">
        <v>60320.7</v>
      </c>
      <c r="G48" s="13">
        <v>0</v>
      </c>
      <c r="H48" s="14">
        <f t="shared" si="2"/>
        <v>0</v>
      </c>
      <c r="I48" s="14">
        <f t="shared" si="3"/>
        <v>0</v>
      </c>
      <c r="J48" s="14">
        <f t="shared" si="4"/>
        <v>0</v>
      </c>
      <c r="K48" s="13">
        <f>SUM(L48:M48)</f>
        <v>31679.9</v>
      </c>
      <c r="L48" s="13">
        <v>31679.9</v>
      </c>
      <c r="M48" s="13">
        <v>0</v>
      </c>
      <c r="N48" s="13">
        <f t="shared" si="48"/>
        <v>52.5</v>
      </c>
      <c r="O48" s="13">
        <f t="shared" si="49"/>
        <v>52.5</v>
      </c>
      <c r="P48" s="13">
        <v>0</v>
      </c>
      <c r="Q48" s="31" t="s">
        <v>81</v>
      </c>
      <c r="R48" s="3" t="s">
        <v>53</v>
      </c>
    </row>
    <row r="49" spans="1:18" ht="87" customHeight="1" x14ac:dyDescent="0.25">
      <c r="A49" s="27" t="s">
        <v>42</v>
      </c>
      <c r="B49" s="14">
        <f t="shared" ref="B49:M49" si="50">SUM(B50)</f>
        <v>61333.599999999999</v>
      </c>
      <c r="C49" s="14">
        <f t="shared" si="50"/>
        <v>0</v>
      </c>
      <c r="D49" s="14">
        <f t="shared" si="50"/>
        <v>61333.599999999999</v>
      </c>
      <c r="E49" s="14">
        <f t="shared" si="50"/>
        <v>61333.599999999999</v>
      </c>
      <c r="F49" s="14">
        <f t="shared" si="50"/>
        <v>0</v>
      </c>
      <c r="G49" s="14">
        <f t="shared" si="50"/>
        <v>61333.599999999999</v>
      </c>
      <c r="H49" s="14">
        <f t="shared" si="2"/>
        <v>0</v>
      </c>
      <c r="I49" s="14">
        <f t="shared" si="3"/>
        <v>0</v>
      </c>
      <c r="J49" s="14">
        <f t="shared" si="4"/>
        <v>0</v>
      </c>
      <c r="K49" s="14">
        <f>L49+M49</f>
        <v>20251.3</v>
      </c>
      <c r="L49" s="14">
        <v>0</v>
      </c>
      <c r="M49" s="14">
        <f t="shared" si="50"/>
        <v>20251.3</v>
      </c>
      <c r="N49" s="14">
        <f t="shared" si="48"/>
        <v>33</v>
      </c>
      <c r="O49" s="14">
        <v>0</v>
      </c>
      <c r="P49" s="14">
        <f t="shared" ref="P49:P51" si="51">M49/G49*100</f>
        <v>33</v>
      </c>
      <c r="Q49" s="22"/>
      <c r="R49" s="7"/>
    </row>
    <row r="50" spans="1:18" ht="66" customHeight="1" x14ac:dyDescent="0.25">
      <c r="A50" s="26" t="s">
        <v>43</v>
      </c>
      <c r="B50" s="13">
        <f>SUM(C50:D50)</f>
        <v>61333.599999999999</v>
      </c>
      <c r="C50" s="13">
        <v>0</v>
      </c>
      <c r="D50" s="13">
        <v>61333.64</v>
      </c>
      <c r="E50" s="13">
        <f>SUM(F50:G50)</f>
        <v>61333.599999999999</v>
      </c>
      <c r="F50" s="13">
        <v>0</v>
      </c>
      <c r="G50" s="13">
        <v>61333.64</v>
      </c>
      <c r="H50" s="14">
        <f t="shared" si="2"/>
        <v>0</v>
      </c>
      <c r="I50" s="14">
        <f t="shared" si="3"/>
        <v>0</v>
      </c>
      <c r="J50" s="14">
        <f t="shared" si="4"/>
        <v>0</v>
      </c>
      <c r="K50" s="13">
        <f>SUM(L50:M50)</f>
        <v>20251.3</v>
      </c>
      <c r="L50" s="13">
        <v>0</v>
      </c>
      <c r="M50" s="13">
        <v>20251.3</v>
      </c>
      <c r="N50" s="13">
        <f t="shared" si="48"/>
        <v>33</v>
      </c>
      <c r="O50" s="13">
        <v>0</v>
      </c>
      <c r="P50" s="13">
        <f t="shared" si="51"/>
        <v>33</v>
      </c>
      <c r="Q50" s="31" t="s">
        <v>80</v>
      </c>
      <c r="R50" s="3" t="s">
        <v>53</v>
      </c>
    </row>
    <row r="51" spans="1:18" ht="78.75" x14ac:dyDescent="0.25">
      <c r="A51" s="27" t="s">
        <v>38</v>
      </c>
      <c r="B51" s="14">
        <f>SUM(B52:B53)</f>
        <v>5238710.9000000004</v>
      </c>
      <c r="C51" s="14">
        <f t="shared" ref="C51:M51" si="52">SUM(C52:C53)</f>
        <v>4888338.0999999996</v>
      </c>
      <c r="D51" s="14">
        <f t="shared" si="52"/>
        <v>350372.8</v>
      </c>
      <c r="E51" s="14">
        <f t="shared" si="52"/>
        <v>5012577.5999999996</v>
      </c>
      <c r="F51" s="14">
        <f t="shared" si="52"/>
        <v>4763643.2</v>
      </c>
      <c r="G51" s="14">
        <f t="shared" si="52"/>
        <v>248934.39999999999</v>
      </c>
      <c r="H51" s="14">
        <f t="shared" si="2"/>
        <v>-226133.3</v>
      </c>
      <c r="I51" s="14">
        <f t="shared" si="3"/>
        <v>-124694.9</v>
      </c>
      <c r="J51" s="14">
        <f t="shared" si="4"/>
        <v>-101438.39999999999</v>
      </c>
      <c r="K51" s="14">
        <f>L51+M51</f>
        <v>4785938.9000000004</v>
      </c>
      <c r="L51" s="14">
        <f>L52+L53</f>
        <v>4673747.0999999996</v>
      </c>
      <c r="M51" s="14">
        <f t="shared" si="52"/>
        <v>112191.8</v>
      </c>
      <c r="N51" s="14">
        <f t="shared" si="48"/>
        <v>95.5</v>
      </c>
      <c r="O51" s="14">
        <f t="shared" si="49"/>
        <v>98.1</v>
      </c>
      <c r="P51" s="14">
        <f t="shared" si="51"/>
        <v>45.1</v>
      </c>
      <c r="Q51" s="22"/>
      <c r="R51" s="7"/>
    </row>
    <row r="52" spans="1:18" ht="78.75" x14ac:dyDescent="0.25">
      <c r="A52" s="26" t="s">
        <v>23</v>
      </c>
      <c r="B52" s="13">
        <f>SUM(C52+D52)</f>
        <v>5152257.9000000004</v>
      </c>
      <c r="C52" s="13">
        <v>4888338.0999999996</v>
      </c>
      <c r="D52" s="13">
        <v>263919.75</v>
      </c>
      <c r="E52" s="13">
        <f>SUM(F52+G52)</f>
        <v>4926124.5999999996</v>
      </c>
      <c r="F52" s="13">
        <v>4763643.2</v>
      </c>
      <c r="G52" s="13">
        <v>162481.35</v>
      </c>
      <c r="H52" s="14">
        <f t="shared" si="2"/>
        <v>-226133.3</v>
      </c>
      <c r="I52" s="13">
        <f t="shared" si="3"/>
        <v>-124694.9</v>
      </c>
      <c r="J52" s="13">
        <f t="shared" si="4"/>
        <v>-101438.39999999999</v>
      </c>
      <c r="K52" s="13">
        <f>SUM(L52:M52)</f>
        <v>4770140.5999999996</v>
      </c>
      <c r="L52" s="13">
        <v>4673747.0999999996</v>
      </c>
      <c r="M52" s="13">
        <v>96393.5</v>
      </c>
      <c r="N52" s="13">
        <f t="shared" ref="N52:N55" si="53">K52/E52*100</f>
        <v>96.8</v>
      </c>
      <c r="O52" s="13">
        <f t="shared" ref="O52:O55" si="54">L52/F52*100</f>
        <v>98.1</v>
      </c>
      <c r="P52" s="13">
        <f t="shared" ref="P52:P53" si="55">M52/G52*100</f>
        <v>59.3</v>
      </c>
      <c r="Q52" s="31" t="s">
        <v>85</v>
      </c>
      <c r="R52" s="3" t="s">
        <v>54</v>
      </c>
    </row>
    <row r="53" spans="1:18" ht="54" customHeight="1" x14ac:dyDescent="0.25">
      <c r="A53" s="26" t="s">
        <v>47</v>
      </c>
      <c r="B53" s="13">
        <f>SUM(C53:D53)</f>
        <v>86453</v>
      </c>
      <c r="C53" s="13">
        <v>0</v>
      </c>
      <c r="D53" s="13">
        <v>86453</v>
      </c>
      <c r="E53" s="13">
        <f>SUM(F53:G53)</f>
        <v>86453</v>
      </c>
      <c r="F53" s="13">
        <v>0</v>
      </c>
      <c r="G53" s="13">
        <v>86453</v>
      </c>
      <c r="H53" s="14">
        <f t="shared" si="2"/>
        <v>0</v>
      </c>
      <c r="I53" s="13">
        <f t="shared" si="3"/>
        <v>0</v>
      </c>
      <c r="J53" s="13">
        <f t="shared" si="4"/>
        <v>0</v>
      </c>
      <c r="K53" s="13">
        <f>SUM(L53:M53)</f>
        <v>15798.3</v>
      </c>
      <c r="L53" s="13">
        <v>0</v>
      </c>
      <c r="M53" s="13">
        <v>15798.27</v>
      </c>
      <c r="N53" s="13">
        <f t="shared" si="53"/>
        <v>18.3</v>
      </c>
      <c r="O53" s="13">
        <v>0</v>
      </c>
      <c r="P53" s="13">
        <f t="shared" si="55"/>
        <v>18.3</v>
      </c>
      <c r="Q53" s="31" t="s">
        <v>86</v>
      </c>
      <c r="R53" s="3" t="s">
        <v>53</v>
      </c>
    </row>
    <row r="54" spans="1:18" ht="78.75" x14ac:dyDescent="0.25">
      <c r="A54" s="27" t="s">
        <v>24</v>
      </c>
      <c r="B54" s="14">
        <f t="shared" ref="B54:M54" si="56">SUM(B55:B55)</f>
        <v>58946.6</v>
      </c>
      <c r="C54" s="14">
        <f t="shared" si="56"/>
        <v>58946.6</v>
      </c>
      <c r="D54" s="14">
        <f t="shared" si="56"/>
        <v>0</v>
      </c>
      <c r="E54" s="14">
        <f t="shared" si="56"/>
        <v>58946.6</v>
      </c>
      <c r="F54" s="14">
        <f t="shared" si="56"/>
        <v>58946.6</v>
      </c>
      <c r="G54" s="14">
        <f t="shared" si="56"/>
        <v>0</v>
      </c>
      <c r="H54" s="14">
        <f t="shared" si="2"/>
        <v>0</v>
      </c>
      <c r="I54" s="14">
        <f t="shared" si="3"/>
        <v>0</v>
      </c>
      <c r="J54" s="14">
        <f t="shared" si="4"/>
        <v>0</v>
      </c>
      <c r="K54" s="14">
        <f>L54+M54</f>
        <v>23392.3</v>
      </c>
      <c r="L54" s="14">
        <f t="shared" si="56"/>
        <v>23392.3</v>
      </c>
      <c r="M54" s="14">
        <f t="shared" si="56"/>
        <v>0</v>
      </c>
      <c r="N54" s="14">
        <f t="shared" si="53"/>
        <v>39.700000000000003</v>
      </c>
      <c r="O54" s="14">
        <f t="shared" si="54"/>
        <v>39.700000000000003</v>
      </c>
      <c r="P54" s="14">
        <v>0</v>
      </c>
      <c r="Q54" s="22"/>
      <c r="R54" s="7"/>
    </row>
    <row r="55" spans="1:18" ht="63" x14ac:dyDescent="0.25">
      <c r="A55" s="28" t="s">
        <v>39</v>
      </c>
      <c r="B55" s="13">
        <f>SUM(C55+D55)</f>
        <v>58946.6</v>
      </c>
      <c r="C55" s="13">
        <v>58946.6</v>
      </c>
      <c r="D55" s="13">
        <v>0</v>
      </c>
      <c r="E55" s="13">
        <f>SUM(F55:G55)</f>
        <v>58946.6</v>
      </c>
      <c r="F55" s="13">
        <v>58946.6</v>
      </c>
      <c r="G55" s="13">
        <v>0</v>
      </c>
      <c r="H55" s="14">
        <f t="shared" si="2"/>
        <v>0</v>
      </c>
      <c r="I55" s="14">
        <f t="shared" si="3"/>
        <v>0</v>
      </c>
      <c r="J55" s="14">
        <f t="shared" si="4"/>
        <v>0</v>
      </c>
      <c r="K55" s="13">
        <f>SUM(L55:M55)</f>
        <v>23392.3</v>
      </c>
      <c r="L55" s="13">
        <v>23392.27</v>
      </c>
      <c r="M55" s="13">
        <v>0</v>
      </c>
      <c r="N55" s="13">
        <f t="shared" si="53"/>
        <v>39.700000000000003</v>
      </c>
      <c r="O55" s="13">
        <f t="shared" si="54"/>
        <v>39.700000000000003</v>
      </c>
      <c r="P55" s="13">
        <v>0</v>
      </c>
      <c r="Q55" s="31" t="s">
        <v>80</v>
      </c>
      <c r="R55" s="3" t="s">
        <v>53</v>
      </c>
    </row>
    <row r="56" spans="1:18" ht="89.25" customHeight="1" x14ac:dyDescent="0.25">
      <c r="A56" s="27" t="s">
        <v>25</v>
      </c>
      <c r="B56" s="14">
        <f t="shared" ref="B56:M56" si="57">SUM(B57:B58)</f>
        <v>167899.7</v>
      </c>
      <c r="C56" s="14">
        <f t="shared" si="57"/>
        <v>167899.7</v>
      </c>
      <c r="D56" s="14">
        <f t="shared" si="57"/>
        <v>0</v>
      </c>
      <c r="E56" s="14">
        <f t="shared" si="57"/>
        <v>167899.7</v>
      </c>
      <c r="F56" s="14">
        <f t="shared" si="57"/>
        <v>167899.7</v>
      </c>
      <c r="G56" s="14">
        <f t="shared" si="57"/>
        <v>0</v>
      </c>
      <c r="H56" s="14">
        <f t="shared" si="2"/>
        <v>0</v>
      </c>
      <c r="I56" s="14">
        <f t="shared" si="3"/>
        <v>0</v>
      </c>
      <c r="J56" s="14">
        <f t="shared" si="4"/>
        <v>0</v>
      </c>
      <c r="K56" s="14">
        <f>L56+M56</f>
        <v>82753.100000000006</v>
      </c>
      <c r="L56" s="14">
        <f t="shared" si="57"/>
        <v>82753.100000000006</v>
      </c>
      <c r="M56" s="14">
        <f t="shared" si="57"/>
        <v>0</v>
      </c>
      <c r="N56" s="14">
        <f t="shared" ref="N56:N58" si="58">K56/E56*100</f>
        <v>49.3</v>
      </c>
      <c r="O56" s="14">
        <f t="shared" ref="O56:O58" si="59">L56/F56*100</f>
        <v>49.3</v>
      </c>
      <c r="P56" s="14">
        <v>0</v>
      </c>
      <c r="Q56" s="22"/>
      <c r="R56" s="7"/>
    </row>
    <row r="57" spans="1:18" ht="57" customHeight="1" x14ac:dyDescent="0.25">
      <c r="A57" s="26" t="s">
        <v>26</v>
      </c>
      <c r="B57" s="13">
        <f>SUM(C57:D57)</f>
        <v>82176.600000000006</v>
      </c>
      <c r="C57" s="13">
        <v>82176.600000000006</v>
      </c>
      <c r="D57" s="13">
        <v>0</v>
      </c>
      <c r="E57" s="13">
        <f>SUM(F57:G57)</f>
        <v>82176.600000000006</v>
      </c>
      <c r="F57" s="13">
        <v>82176.600000000006</v>
      </c>
      <c r="G57" s="13">
        <v>0</v>
      </c>
      <c r="H57" s="14">
        <f t="shared" si="2"/>
        <v>0</v>
      </c>
      <c r="I57" s="14">
        <f t="shared" si="3"/>
        <v>0</v>
      </c>
      <c r="J57" s="14">
        <f t="shared" si="4"/>
        <v>0</v>
      </c>
      <c r="K57" s="13">
        <f>SUM(L57:M57)</f>
        <v>4466</v>
      </c>
      <c r="L57" s="13">
        <v>4466.04</v>
      </c>
      <c r="M57" s="13">
        <v>0</v>
      </c>
      <c r="N57" s="13">
        <f t="shared" si="58"/>
        <v>5.4</v>
      </c>
      <c r="O57" s="13">
        <f t="shared" si="59"/>
        <v>5.4</v>
      </c>
      <c r="P57" s="13">
        <v>0</v>
      </c>
      <c r="Q57" s="29" t="s">
        <v>79</v>
      </c>
      <c r="R57" s="3" t="s">
        <v>53</v>
      </c>
    </row>
    <row r="58" spans="1:18" ht="65.25" customHeight="1" x14ac:dyDescent="0.25">
      <c r="A58" s="26" t="s">
        <v>41</v>
      </c>
      <c r="B58" s="13">
        <f>SUM(C58+D58)</f>
        <v>85723.1</v>
      </c>
      <c r="C58" s="13">
        <v>85723.06</v>
      </c>
      <c r="D58" s="13">
        <v>0</v>
      </c>
      <c r="E58" s="13">
        <f>SUM(F58:G58)</f>
        <v>85723.1</v>
      </c>
      <c r="F58" s="13">
        <v>85723.06</v>
      </c>
      <c r="G58" s="13">
        <v>0</v>
      </c>
      <c r="H58" s="14">
        <f t="shared" si="2"/>
        <v>0</v>
      </c>
      <c r="I58" s="14">
        <f t="shared" si="3"/>
        <v>0</v>
      </c>
      <c r="J58" s="14">
        <f t="shared" si="4"/>
        <v>0</v>
      </c>
      <c r="K58" s="13">
        <f>SUM(L58:M58)</f>
        <v>78287</v>
      </c>
      <c r="L58" s="13">
        <v>78287.03</v>
      </c>
      <c r="M58" s="13">
        <v>0</v>
      </c>
      <c r="N58" s="13">
        <f t="shared" si="58"/>
        <v>91.3</v>
      </c>
      <c r="O58" s="13">
        <f t="shared" si="59"/>
        <v>91.3</v>
      </c>
      <c r="P58" s="13">
        <v>0</v>
      </c>
      <c r="Q58" s="31" t="s">
        <v>101</v>
      </c>
      <c r="R58" s="3" t="s">
        <v>53</v>
      </c>
    </row>
    <row r="59" spans="1:18" ht="15.75" x14ac:dyDescent="0.25">
      <c r="A59" s="38" t="s">
        <v>27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35.25" customHeight="1" x14ac:dyDescent="0.25">
      <c r="A60" s="50" t="s">
        <v>28</v>
      </c>
      <c r="B60" s="66" t="s">
        <v>32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  <c r="R60" s="53" t="s">
        <v>37</v>
      </c>
    </row>
    <row r="61" spans="1:18" ht="52.5" customHeight="1" x14ac:dyDescent="0.25">
      <c r="A61" s="51"/>
      <c r="B61" s="42" t="s">
        <v>105</v>
      </c>
      <c r="C61" s="39"/>
      <c r="D61" s="40"/>
      <c r="E61" s="58" t="s">
        <v>76</v>
      </c>
      <c r="F61" s="58"/>
      <c r="G61" s="58"/>
      <c r="H61" s="38" t="s">
        <v>65</v>
      </c>
      <c r="I61" s="39"/>
      <c r="J61" s="40"/>
      <c r="K61" s="58" t="s">
        <v>64</v>
      </c>
      <c r="L61" s="58"/>
      <c r="M61" s="58"/>
      <c r="N61" s="56" t="s">
        <v>66</v>
      </c>
      <c r="O61" s="58"/>
      <c r="P61" s="58"/>
      <c r="Q61" s="45" t="s">
        <v>67</v>
      </c>
      <c r="R61" s="54"/>
    </row>
    <row r="62" spans="1:18" ht="15.75" x14ac:dyDescent="0.25">
      <c r="A62" s="51"/>
      <c r="B62" s="56" t="s">
        <v>31</v>
      </c>
      <c r="C62" s="57" t="s">
        <v>33</v>
      </c>
      <c r="D62" s="57"/>
      <c r="E62" s="56" t="s">
        <v>31</v>
      </c>
      <c r="F62" s="57" t="s">
        <v>33</v>
      </c>
      <c r="G62" s="57"/>
      <c r="H62" s="56" t="s">
        <v>31</v>
      </c>
      <c r="I62" s="57" t="s">
        <v>33</v>
      </c>
      <c r="J62" s="57"/>
      <c r="K62" s="56" t="s">
        <v>31</v>
      </c>
      <c r="L62" s="42" t="s">
        <v>33</v>
      </c>
      <c r="M62" s="65"/>
      <c r="N62" s="56" t="s">
        <v>31</v>
      </c>
      <c r="O62" s="42" t="s">
        <v>33</v>
      </c>
      <c r="P62" s="65"/>
      <c r="Q62" s="47"/>
      <c r="R62" s="54"/>
    </row>
    <row r="63" spans="1:18" ht="72.75" customHeight="1" x14ac:dyDescent="0.25">
      <c r="A63" s="52"/>
      <c r="B63" s="56"/>
      <c r="C63" s="17" t="s">
        <v>34</v>
      </c>
      <c r="D63" s="17" t="s">
        <v>35</v>
      </c>
      <c r="E63" s="56"/>
      <c r="F63" s="17" t="s">
        <v>34</v>
      </c>
      <c r="G63" s="17" t="s">
        <v>35</v>
      </c>
      <c r="H63" s="56"/>
      <c r="I63" s="17" t="s">
        <v>34</v>
      </c>
      <c r="J63" s="17" t="s">
        <v>35</v>
      </c>
      <c r="K63" s="56"/>
      <c r="L63" s="7" t="s">
        <v>34</v>
      </c>
      <c r="M63" s="17" t="s">
        <v>35</v>
      </c>
      <c r="N63" s="56"/>
      <c r="O63" s="7" t="s">
        <v>34</v>
      </c>
      <c r="P63" s="17" t="s">
        <v>35</v>
      </c>
      <c r="Q63" s="46"/>
      <c r="R63" s="55"/>
    </row>
    <row r="64" spans="1:18" ht="31.5" x14ac:dyDescent="0.25">
      <c r="A64" s="1" t="s">
        <v>29</v>
      </c>
      <c r="B64" s="18">
        <f t="shared" ref="B64:G64" si="60">SUM(B65:B66)</f>
        <v>117194.5</v>
      </c>
      <c r="C64" s="18">
        <f t="shared" si="60"/>
        <v>117194.5</v>
      </c>
      <c r="D64" s="18">
        <f t="shared" si="60"/>
        <v>0</v>
      </c>
      <c r="E64" s="18">
        <f t="shared" si="60"/>
        <v>117194.5</v>
      </c>
      <c r="F64" s="18">
        <f t="shared" si="60"/>
        <v>117194.5</v>
      </c>
      <c r="G64" s="18">
        <f t="shared" si="60"/>
        <v>0</v>
      </c>
      <c r="H64" s="18">
        <f>E64-B64</f>
        <v>0</v>
      </c>
      <c r="I64" s="18">
        <f>F64-C64</f>
        <v>0</v>
      </c>
      <c r="J64" s="18">
        <f>G64-D64</f>
        <v>0</v>
      </c>
      <c r="K64" s="18">
        <f>L64+M64</f>
        <v>106617.1</v>
      </c>
      <c r="L64" s="18">
        <f t="shared" ref="L64:M64" si="61">SUM(L65:L66)</f>
        <v>106617.1</v>
      </c>
      <c r="M64" s="18">
        <f t="shared" si="61"/>
        <v>0</v>
      </c>
      <c r="N64" s="21">
        <f t="shared" ref="N64:N66" si="62">K64/E64*100</f>
        <v>91</v>
      </c>
      <c r="O64" s="21">
        <f t="shared" ref="O64:O66" si="63">L64/F64*100</f>
        <v>91</v>
      </c>
      <c r="P64" s="21">
        <v>0</v>
      </c>
      <c r="Q64" s="25"/>
      <c r="R64" s="5"/>
    </row>
    <row r="65" spans="1:18" ht="47.25" x14ac:dyDescent="0.25">
      <c r="A65" s="10" t="s">
        <v>40</v>
      </c>
      <c r="B65" s="4">
        <f>SUM(C65:D65)</f>
        <v>45150</v>
      </c>
      <c r="C65" s="4">
        <v>45150</v>
      </c>
      <c r="D65" s="4">
        <v>0</v>
      </c>
      <c r="E65" s="4">
        <f>SUM(F65:G65)</f>
        <v>45150</v>
      </c>
      <c r="F65" s="4">
        <v>45150</v>
      </c>
      <c r="G65" s="4">
        <v>0</v>
      </c>
      <c r="H65" s="18">
        <f t="shared" ref="H65:H66" si="64">E65-B65</f>
        <v>0</v>
      </c>
      <c r="I65" s="18">
        <f t="shared" ref="I65:I66" si="65">F65-C65</f>
        <v>0</v>
      </c>
      <c r="J65" s="18">
        <f t="shared" ref="J65:J66" si="66">G65-D65</f>
        <v>0</v>
      </c>
      <c r="K65" s="4">
        <f t="shared" ref="K65:K66" si="67">SUM(L65:M65)</f>
        <v>35445.699999999997</v>
      </c>
      <c r="L65" s="4">
        <v>35445.74</v>
      </c>
      <c r="M65" s="4">
        <v>0</v>
      </c>
      <c r="N65" s="4">
        <f t="shared" si="62"/>
        <v>78.5</v>
      </c>
      <c r="O65" s="4">
        <f t="shared" si="63"/>
        <v>78.5</v>
      </c>
      <c r="P65" s="4">
        <v>0</v>
      </c>
      <c r="Q65" s="31" t="s">
        <v>95</v>
      </c>
      <c r="R65" s="3" t="s">
        <v>53</v>
      </c>
    </row>
    <row r="66" spans="1:18" ht="110.25" x14ac:dyDescent="0.25">
      <c r="A66" s="10" t="s">
        <v>30</v>
      </c>
      <c r="B66" s="4">
        <f>SUM(C66)</f>
        <v>72044.5</v>
      </c>
      <c r="C66" s="4">
        <v>72044.5</v>
      </c>
      <c r="D66" s="4">
        <v>0</v>
      </c>
      <c r="E66" s="4">
        <f>SUM(F66:G66)</f>
        <v>72044.5</v>
      </c>
      <c r="F66" s="4">
        <v>72044.5</v>
      </c>
      <c r="G66" s="4">
        <v>0</v>
      </c>
      <c r="H66" s="18">
        <f t="shared" si="64"/>
        <v>0</v>
      </c>
      <c r="I66" s="18">
        <f t="shared" si="65"/>
        <v>0</v>
      </c>
      <c r="J66" s="18">
        <f t="shared" si="66"/>
        <v>0</v>
      </c>
      <c r="K66" s="4">
        <f t="shared" si="67"/>
        <v>71171.399999999994</v>
      </c>
      <c r="L66" s="4">
        <v>71171.360000000001</v>
      </c>
      <c r="M66" s="4">
        <v>0</v>
      </c>
      <c r="N66" s="4">
        <f t="shared" si="62"/>
        <v>98.8</v>
      </c>
      <c r="O66" s="4">
        <f t="shared" si="63"/>
        <v>98.8</v>
      </c>
      <c r="P66" s="4">
        <v>0</v>
      </c>
      <c r="Q66" s="31" t="s">
        <v>80</v>
      </c>
      <c r="R66" s="3" t="s">
        <v>60</v>
      </c>
    </row>
  </sheetData>
  <autoFilter ref="A12:R66"/>
  <customSheetViews>
    <customSheetView guid="{D37DC418-03DB-437B-B254-FCEA4A7C9A7B}" scale="70" showAutoFilter="1">
      <selection activeCell="A21" sqref="A21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1"/>
      <headerFooter>
        <oddHeader>&amp;R&amp;P</oddHeader>
      </headerFooter>
      <autoFilter ref="A17:R71"/>
    </customSheetView>
    <customSheetView guid="{32F03BDA-F43C-4D6C-9ECA-9B84C79518EC}" scale="70" showAutoFilter="1" topLeftCell="J38">
      <selection activeCell="Q40" sqref="Q40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2"/>
      <headerFooter>
        <oddHeader>&amp;R&amp;P</oddHeader>
      </headerFooter>
      <autoFilter ref="A17:R71"/>
    </customSheetView>
    <customSheetView guid="{9C97E727-216B-42E0-862D-C7914D565DE4}" scale="70" showPageBreaks="1" showAutoFilter="1" topLeftCell="A35">
      <selection activeCell="I45" sqref="I45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3"/>
      <headerFooter>
        <oddHeader>&amp;R&amp;P</oddHeader>
      </headerFooter>
      <autoFilter ref="A17:R71"/>
    </customSheetView>
    <customSheetView guid="{EC7B12EC-DF20-432D-A662-301D09C35FF0}" scale="70" showAutoFilter="1" topLeftCell="C1">
      <selection activeCell="M20" sqref="M20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4"/>
      <headerFooter>
        <oddHeader>&amp;R&amp;P</oddHeader>
      </headerFooter>
      <autoFilter ref="A17:R71"/>
    </customSheetView>
    <customSheetView guid="{D1FD5A0C-C907-4EF4-921F-DBE2BF01C9EA}" scale="70" showAutoFilter="1" topLeftCell="L22">
      <selection activeCell="Q34" sqref="Q34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5"/>
      <headerFooter>
        <oddHeader>&amp;R&amp;P</oddHeader>
      </headerFooter>
      <autoFilter ref="A17:R71"/>
    </customSheetView>
    <customSheetView guid="{5048BDCB-F623-4602-9880-00294CB1A574}" scale="70" showPageBreaks="1" showAutoFilter="1" topLeftCell="A60">
      <selection activeCell="Q63" sqref="Q63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6"/>
      <headerFooter>
        <oddHeader>&amp;R&amp;P</oddHeader>
      </headerFooter>
      <autoFilter ref="A17:R71"/>
    </customSheetView>
  </customSheetViews>
  <mergeCells count="49">
    <mergeCell ref="Q9:Q11"/>
    <mergeCell ref="B8:Q8"/>
    <mergeCell ref="H62:H63"/>
    <mergeCell ref="I62:J62"/>
    <mergeCell ref="H61:J61"/>
    <mergeCell ref="N61:P61"/>
    <mergeCell ref="N62:N63"/>
    <mergeCell ref="O62:P62"/>
    <mergeCell ref="L62:M62"/>
    <mergeCell ref="B60:Q60"/>
    <mergeCell ref="Q61:Q63"/>
    <mergeCell ref="H9:J9"/>
    <mergeCell ref="I10:J10"/>
    <mergeCell ref="H10:H11"/>
    <mergeCell ref="N9:P9"/>
    <mergeCell ref="N10:N11"/>
    <mergeCell ref="A34:A35"/>
    <mergeCell ref="A59:R59"/>
    <mergeCell ref="A26:A27"/>
    <mergeCell ref="A38:A39"/>
    <mergeCell ref="A17:A19"/>
    <mergeCell ref="A29:A30"/>
    <mergeCell ref="A21:A22"/>
    <mergeCell ref="A60:A63"/>
    <mergeCell ref="R60:R63"/>
    <mergeCell ref="B62:B63"/>
    <mergeCell ref="E62:E63"/>
    <mergeCell ref="K62:K63"/>
    <mergeCell ref="C62:D62"/>
    <mergeCell ref="F62:G62"/>
    <mergeCell ref="B61:D61"/>
    <mergeCell ref="E61:G61"/>
    <mergeCell ref="K61:M61"/>
    <mergeCell ref="A2:R2"/>
    <mergeCell ref="A3:R3"/>
    <mergeCell ref="A7:R7"/>
    <mergeCell ref="A23:A24"/>
    <mergeCell ref="B9:D9"/>
    <mergeCell ref="C10:D10"/>
    <mergeCell ref="B10:B11"/>
    <mergeCell ref="A8:A11"/>
    <mergeCell ref="E10:E11"/>
    <mergeCell ref="F10:G10"/>
    <mergeCell ref="K10:K11"/>
    <mergeCell ref="R8:R11"/>
    <mergeCell ref="K9:M9"/>
    <mergeCell ref="E9:G9"/>
    <mergeCell ref="L10:M10"/>
    <mergeCell ref="O10:P10"/>
  </mergeCells>
  <pageMargins left="0.39370078740157483" right="0.19685039370078741" top="0.78740157480314965" bottom="0.78740157480314965" header="0.31496062992125984" footer="0.31496062992125984"/>
  <pageSetup paperSize="9" scale="36" fitToHeight="0" orientation="landscape" r:id="rId7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2022-03-23T14:18:10Z</cp:lastPrinted>
  <dcterms:created xsi:type="dcterms:W3CDTF">2006-09-16T00:00:00Z</dcterms:created>
  <dcterms:modified xsi:type="dcterms:W3CDTF">2022-03-23T14:27:43Z</dcterms:modified>
</cp:coreProperties>
</file>