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435" windowWidth="15450" windowHeight="10140"/>
  </bookViews>
  <sheets>
    <sheet name="2021" sheetId="3" r:id="rId1"/>
  </sheets>
  <definedNames>
    <definedName name="_xlnm._FilterDatabase" localSheetId="0" hidden="1">'2021'!$A$5:$I$82</definedName>
    <definedName name="APPT" localSheetId="0">'2021'!#REF!</definedName>
    <definedName name="FIO" localSheetId="0">'2021'!#REF!</definedName>
    <definedName name="SIGN" localSheetId="0">'2021'!$D$13:$D$13</definedName>
    <definedName name="_xlnm.Print_Titles" localSheetId="0">'2021'!$5:$5</definedName>
  </definedNames>
  <calcPr calcId="145621"/>
</workbook>
</file>

<file path=xl/calcChain.xml><?xml version="1.0" encoding="utf-8"?>
<calcChain xmlns="http://schemas.openxmlformats.org/spreadsheetml/2006/main">
  <c r="G23" i="3" l="1"/>
  <c r="G78" i="3"/>
  <c r="E78" i="3"/>
  <c r="G76" i="3"/>
  <c r="E76" i="3"/>
  <c r="G73" i="3"/>
  <c r="E73" i="3"/>
  <c r="G69" i="3"/>
  <c r="E69" i="3"/>
  <c r="G63" i="3"/>
  <c r="E63" i="3"/>
  <c r="G55" i="3"/>
  <c r="E55" i="3"/>
  <c r="G51" i="3"/>
  <c r="G42" i="3"/>
  <c r="G39" i="3"/>
  <c r="G34" i="3"/>
  <c r="G19" i="3"/>
  <c r="G17" i="3"/>
  <c r="G7" i="3"/>
  <c r="F44" i="3"/>
  <c r="I81" i="3"/>
  <c r="H81" i="3"/>
  <c r="I80" i="3"/>
  <c r="H80" i="3"/>
  <c r="I79" i="3"/>
  <c r="H79" i="3"/>
  <c r="F81" i="3"/>
  <c r="F80" i="3"/>
  <c r="F79" i="3"/>
  <c r="G6" i="3" l="1"/>
  <c r="E51" i="3"/>
  <c r="E42" i="3"/>
  <c r="E39" i="3"/>
  <c r="E34" i="3"/>
  <c r="E23" i="3"/>
  <c r="E19" i="3"/>
  <c r="E6" i="3" s="1"/>
  <c r="E17" i="3"/>
  <c r="E7" i="3"/>
  <c r="D7" i="3"/>
  <c r="D78" i="3"/>
  <c r="D76" i="3"/>
  <c r="D73" i="3"/>
  <c r="D69" i="3"/>
  <c r="D63" i="3"/>
  <c r="D55" i="3"/>
  <c r="D51" i="3"/>
  <c r="D42" i="3"/>
  <c r="D39" i="3"/>
  <c r="D34" i="3"/>
  <c r="D23" i="3"/>
  <c r="D19" i="3"/>
  <c r="D17" i="3"/>
  <c r="D6" i="3" l="1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6" i="3" l="1"/>
  <c r="I70" i="3"/>
  <c r="I75" i="3"/>
  <c r="I66" i="3"/>
  <c r="H60" i="3"/>
  <c r="H52" i="3"/>
  <c r="H49" i="3"/>
  <c r="I40" i="3"/>
  <c r="I37" i="3"/>
  <c r="H32" i="3"/>
  <c r="I7" i="3"/>
  <c r="H78" i="3"/>
  <c r="H77" i="3"/>
  <c r="H76" i="3"/>
  <c r="H74" i="3"/>
  <c r="H73" i="3"/>
  <c r="H72" i="3"/>
  <c r="H71" i="3"/>
  <c r="H69" i="3"/>
  <c r="H68" i="3"/>
  <c r="H67" i="3"/>
  <c r="H65" i="3"/>
  <c r="H64" i="3"/>
  <c r="H63" i="3"/>
  <c r="H62" i="3"/>
  <c r="H61" i="3"/>
  <c r="H59" i="3"/>
  <c r="H58" i="3"/>
  <c r="H57" i="3"/>
  <c r="H56" i="3"/>
  <c r="H55" i="3"/>
  <c r="H54" i="3"/>
  <c r="H53" i="3"/>
  <c r="H51" i="3"/>
  <c r="H50" i="3"/>
  <c r="H48" i="3"/>
  <c r="H47" i="3"/>
  <c r="H46" i="3"/>
  <c r="H45" i="3"/>
  <c r="H44" i="3"/>
  <c r="H43" i="3"/>
  <c r="H42" i="3"/>
  <c r="H41" i="3"/>
  <c r="H40" i="3"/>
  <c r="H39" i="3"/>
  <c r="H38" i="3"/>
  <c r="H36" i="3"/>
  <c r="H35" i="3"/>
  <c r="H34" i="3"/>
  <c r="H33" i="3"/>
  <c r="H31" i="3"/>
  <c r="H30" i="3"/>
  <c r="H29" i="3"/>
  <c r="H28" i="3"/>
  <c r="H27" i="3"/>
  <c r="H26" i="3"/>
  <c r="H25" i="3"/>
  <c r="H24" i="3"/>
  <c r="H23" i="3"/>
  <c r="H22" i="3"/>
  <c r="H20" i="3"/>
  <c r="H19" i="3"/>
  <c r="H18" i="3"/>
  <c r="H16" i="3"/>
  <c r="H14" i="3"/>
  <c r="H13" i="3"/>
  <c r="H12" i="3"/>
  <c r="H11" i="3"/>
  <c r="H10" i="3"/>
  <c r="H9" i="3"/>
  <c r="H8" i="3"/>
  <c r="I78" i="3"/>
  <c r="I77" i="3"/>
  <c r="I76" i="3"/>
  <c r="I74" i="3"/>
  <c r="I73" i="3"/>
  <c r="I72" i="3"/>
  <c r="I71" i="3"/>
  <c r="I69" i="3"/>
  <c r="I68" i="3"/>
  <c r="I67" i="3"/>
  <c r="I65" i="3"/>
  <c r="I64" i="3"/>
  <c r="I63" i="3"/>
  <c r="I62" i="3"/>
  <c r="I61" i="3"/>
  <c r="I59" i="3"/>
  <c r="I58" i="3"/>
  <c r="I57" i="3"/>
  <c r="I56" i="3"/>
  <c r="I55" i="3"/>
  <c r="I54" i="3"/>
  <c r="I53" i="3"/>
  <c r="I51" i="3"/>
  <c r="I50" i="3"/>
  <c r="I48" i="3"/>
  <c r="I47" i="3"/>
  <c r="I46" i="3"/>
  <c r="I45" i="3"/>
  <c r="I44" i="3"/>
  <c r="I43" i="3"/>
  <c r="I42" i="3"/>
  <c r="I41" i="3"/>
  <c r="I39" i="3"/>
  <c r="I38" i="3"/>
  <c r="I36" i="3"/>
  <c r="I35" i="3"/>
  <c r="I34" i="3"/>
  <c r="I33" i="3"/>
  <c r="I31" i="3"/>
  <c r="I30" i="3"/>
  <c r="I29" i="3"/>
  <c r="I28" i="3"/>
  <c r="I27" i="3"/>
  <c r="I26" i="3"/>
  <c r="I25" i="3"/>
  <c r="I24" i="3"/>
  <c r="I23" i="3"/>
  <c r="I22" i="3"/>
  <c r="I20" i="3"/>
  <c r="I19" i="3"/>
  <c r="I18" i="3"/>
  <c r="I17" i="3"/>
  <c r="I16" i="3"/>
  <c r="I14" i="3"/>
  <c r="I13" i="3"/>
  <c r="I12" i="3"/>
  <c r="I11" i="3"/>
  <c r="I10" i="3"/>
  <c r="I9" i="3"/>
  <c r="I8" i="3"/>
  <c r="I15" i="3" l="1"/>
  <c r="I49" i="3"/>
  <c r="I52" i="3"/>
  <c r="I60" i="3"/>
  <c r="H75" i="3"/>
  <c r="H70" i="3"/>
  <c r="H17" i="3"/>
  <c r="I21" i="3"/>
  <c r="I32" i="3"/>
  <c r="H37" i="3"/>
  <c r="H66" i="3"/>
  <c r="H21" i="3"/>
  <c r="I6" i="3"/>
  <c r="H15" i="3"/>
  <c r="H7" i="3"/>
  <c r="H6" i="3" l="1"/>
  <c r="F7" i="3"/>
</calcChain>
</file>

<file path=xl/sharedStrings.xml><?xml version="1.0" encoding="utf-8"?>
<sst xmlns="http://schemas.openxmlformats.org/spreadsheetml/2006/main" count="245" uniqueCount="109">
  <si>
    <t>тыс.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</si>
  <si>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</si>
  <si>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</si>
  <si>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</si>
  <si>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</si>
  <si>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</si>
  <si>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</si>
  <si>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</si>
  <si>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</si>
  <si>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НАЦИОНАЛЬНАЯ ЭКОНОМИКА</t>
  </si>
  <si>
    <t>Общеэкономические вопросы</t>
  </si>
  <si>
    <t>Воспроизводство минерально-сырьевой базы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</si>
  <si>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</si>
  <si>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</si>
  <si>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</si>
  <si>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</si>
  <si>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</si>
  <si>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</si>
  <si>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</si>
  <si>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</si>
  <si>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</si>
  <si>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</si>
  <si>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</si>
  <si>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</si>
  <si>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</si>
  <si>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</si>
  <si>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</si>
  <si>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</si>
  <si>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</si>
  <si>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</si>
  <si>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</si>
  <si>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</si>
  <si>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</si>
  <si>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</si>
  <si>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</si>
  <si>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</si>
  <si>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</si>
  <si>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</si>
  <si>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</si>
  <si>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</si>
  <si>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</si>
  <si>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</si>
  <si>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</si>
  <si>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</si>
  <si>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</si>
  <si>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</si>
  <si>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</si>
  <si>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</si>
  <si>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</si>
  <si>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</si>
  <si>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Спорт высших достижений</t>
  </si>
  <si>
    <t>СРЕДСТВА МАССОВОЙ ИНФОРМАЦИИ</t>
  </si>
  <si>
    <t>Телевидение и радиовещание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</si>
  <si>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</si>
  <si>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</si>
  <si>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</si>
  <si>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1</t>
  </si>
  <si>
    <t>2</t>
  </si>
  <si>
    <t>Отклонение</t>
  </si>
  <si>
    <t>Высшее образование</t>
  </si>
  <si>
    <t>Молодежная политика</t>
  </si>
  <si>
    <t>Исполнено</t>
  </si>
  <si>
    <t>Уточненный план</t>
  </si>
  <si>
    <t>% исполнения</t>
  </si>
  <si>
    <t>Всего</t>
  </si>
  <si>
    <t>Дополнительное образование детей</t>
  </si>
  <si>
    <t>КУЛЬТУРА, КИНЕМАТОГРАФИЯ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</si>
  <si>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</si>
  <si>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</si>
  <si>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</si>
  <si>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</si>
  <si>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</si>
  <si>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</si>
  <si>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</si>
  <si>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</si>
  <si>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</si>
  <si>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</si>
  <si>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</si>
  <si>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</si>
  <si>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00</t>
  </si>
  <si>
    <t>13</t>
  </si>
  <si>
    <t>14</t>
  </si>
  <si>
    <t>Рз</t>
  </si>
  <si>
    <t>ПР</t>
  </si>
  <si>
    <t>3</t>
  </si>
  <si>
    <t>6=5-4</t>
  </si>
  <si>
    <t>7</t>
  </si>
  <si>
    <t>8=7/5</t>
  </si>
  <si>
    <t>9=7-5</t>
  </si>
  <si>
    <t>Наименование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</si>
  <si>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</si>
  <si>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</si>
  <si>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</si>
  <si>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Исполнение в 2021 году приложения 8 к областному закону  "Об областном бюджете Ленинградской области на 2021 год 
и на плановый период 2022 и 2023 годов" 
"Распределение бюджетных ассигнований по разделам и подразделам классификации расходов бюджетов на 2021 год"</t>
  </si>
  <si>
    <t>Утверждено областным законом об областном бюджете на 2021 год
(в редакции
№ 112-оз от 16.11.2021.)</t>
  </si>
  <si>
    <t>Функционирование законодательных (представительных) органов государственной власти и представительных органов муниципальных образований</t>
  </si>
  <si>
    <t>Обеспечение деятельности финансовых, налоговых и таможенных органов и органов финансового (финансово-бюджетного) надзора</t>
  </si>
  <si>
    <t>Прикладные научные исследования в области общегосударственных вопросов</t>
  </si>
  <si>
    <t>Мобилизационная и вневойсковая подготовка</t>
  </si>
  <si>
    <t>НАЦИОНАЛЬНАЯ БЕЗОПАСНОСТЬ И ПРАВООХРАНИТЕЛЬНАЯ ДЕЯТЕЛЬНОСТЬ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</si>
  <si>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</si>
  <si>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</si>
  <si>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 правоохранительной деятельности</t>
  </si>
  <si>
    <t>Сельское хозяйство и рыболовство</t>
  </si>
  <si>
    <t>Кинематография</t>
  </si>
  <si>
    <t>Заготовка, переработка, хранение и обеспечение безопасности донорской крови и ее компонентов</t>
  </si>
  <si>
    <t>ФИЗИЧЕСКАЯ КУЛЬТУРА И СПОРТ</t>
  </si>
  <si>
    <t>Периодическая печать и издательства</t>
  </si>
  <si>
    <t>Таблица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</si>
</sst>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0"/>
      <name val="Arial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2">
    <xf numFmtId="0" fontId="0" fillId="0" borderId="0" xfId="0"/>
    <xf numFmtId="0" fontId="6" fillId="0" borderId="0" xfId="0" applyFont="1"/>
    <xf numFmtId="49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49" fontId="6" fillId="0" borderId="0" xfId="0" applyNumberFormat="1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2" borderId="0" xfId="0" applyFont="1" applyFill="1" applyAlignment="1">
      <alignment horizontal="right"/>
    </xf>
    <xf numFmtId="164" fontId="4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2" borderId="0" xfId="0" applyFont="1" applyFill="1"/>
    <xf numFmtId="0" fontId="9" fillId="0" borderId="0" xfId="0" applyFont="1" applyAlignment="1">
      <alignment horizontal="center"/>
    </xf>
    <xf numFmtId="164" fontId="6" fillId="0" borderId="0" xfId="0" applyNumberFormat="1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L82"/>
  <sheetViews>
    <sheetView showGridLines="0" tabSelected="1" topLeftCell="A75" zoomScale="120" zoomScaleNormal="120" workbookViewId="0">
      <selection activeCell="H93" sqref="H93"/>
    </sheetView>
  </sheetViews>
  <sheetFormatPr defaultColWidth="9.140625" defaultRowHeight="15.75" x14ac:dyDescent="0.25"/>
  <cols>
    <col min="1" max="1" width="48" style="1" bestFit="1" customWidth="1"/>
    <col min="2" max="2" width="4.7109375" style="2" customWidth="1"/>
    <col min="3" max="3" width="6.42578125" style="2" customWidth="1"/>
    <col min="4" max="4" width="21.42578125" style="3" customWidth="1"/>
    <col min="5" max="5" width="14.85546875" style="3" bestFit="1" customWidth="1"/>
    <col min="6" max="6" width="14.28515625" style="1" customWidth="1"/>
    <col min="7" max="7" width="14.85546875" style="1" bestFit="1" customWidth="1"/>
    <col min="8" max="8" width="15.42578125" style="1" customWidth="1"/>
    <col min="9" max="9" width="16.7109375" style="15" customWidth="1"/>
    <col min="10" max="16384" width="9.140625" style="1"/>
  </cols>
  <sheetData>
    <row r="1" spans="1:12" ht="14.25" customHeight="1" x14ac:dyDescent="0.25">
      <c r="E1" s="31" t="s">
        <v>108</v>
      </c>
      <c r="F1" s="31"/>
      <c r="G1" s="31"/>
      <c r="H1" s="31"/>
      <c r="I1" s="31"/>
    </row>
    <row r="2" spans="1:12" ht="49.5" customHeight="1" x14ac:dyDescent="0.25">
      <c r="A2" s="30" t="s">
        <v>93</v>
      </c>
      <c r="B2" s="30"/>
      <c r="C2" s="30"/>
      <c r="D2" s="30"/>
      <c r="E2" s="30"/>
      <c r="F2" s="30"/>
      <c r="G2" s="30"/>
      <c r="H2" s="30"/>
      <c r="I2" s="30"/>
    </row>
    <row r="3" spans="1:12" x14ac:dyDescent="0.25">
      <c r="A3" s="4"/>
      <c r="B3" s="5"/>
      <c r="D3" s="6"/>
      <c r="E3" s="6"/>
      <c r="F3" s="7"/>
      <c r="G3" s="7"/>
      <c r="H3" s="7"/>
      <c r="I3" s="8" t="s">
        <v>0</v>
      </c>
    </row>
    <row r="4" spans="1:12" s="16" customFormat="1" ht="78" customHeight="1" x14ac:dyDescent="0.2">
      <c r="A4" s="18" t="s">
        <v>89</v>
      </c>
      <c r="B4" s="19" t="s">
        <v>82</v>
      </c>
      <c r="C4" s="19" t="s">
        <v>83</v>
      </c>
      <c r="D4" s="18" t="s">
        <v>94</v>
      </c>
      <c r="E4" s="20" t="s">
        <v>62</v>
      </c>
      <c r="F4" s="20" t="s">
        <v>58</v>
      </c>
      <c r="G4" s="20" t="s">
        <v>61</v>
      </c>
      <c r="H4" s="20" t="s">
        <v>63</v>
      </c>
      <c r="I4" s="20" t="s">
        <v>58</v>
      </c>
    </row>
    <row r="5" spans="1:12" s="16" customFormat="1" ht="12" customHeight="1" x14ac:dyDescent="0.2">
      <c r="A5" s="26" t="s">
        <v>56</v>
      </c>
      <c r="B5" s="26" t="s">
        <v>57</v>
      </c>
      <c r="C5" s="26" t="s">
        <v>84</v>
      </c>
      <c r="D5" s="27">
        <v>4</v>
      </c>
      <c r="E5" s="28">
        <v>5</v>
      </c>
      <c r="F5" s="29" t="s">
        <v>85</v>
      </c>
      <c r="G5" s="29" t="s">
        <v>86</v>
      </c>
      <c r="H5" s="29" t="s">
        <v>87</v>
      </c>
      <c r="I5" s="29" t="s">
        <v>88</v>
      </c>
    </row>
    <row r="6" spans="1:12" s="10" customFormat="1" x14ac:dyDescent="0.25">
      <c r="A6" s="21" t="s">
        <v>64</v>
      </c>
      <c r="B6" s="22"/>
      <c r="C6" s="22"/>
      <c r="D6" s="9">
        <f>D7+D17+D19+D23+D34+D39+D42+D51+D55+D63+D69+D73+D76+D78</f>
        <v>180088812.99999994</v>
      </c>
      <c r="E6" s="9">
        <f>E7+E17+E19+E23+E34+E39+E42+E51+E55+E63+E69+E73+E76+E78-0.1</f>
        <v>181883493.99999997</v>
      </c>
      <c r="F6" s="9">
        <f t="shared" ref="F6:F41" si="0">E6-D6</f>
        <v>1794681.0000000298</v>
      </c>
      <c r="G6" s="9">
        <f>G7+G17+G19+G23+G34+G39+G42+G51+G55+G63+G69+G73+G76+G78</f>
        <v>174404543.90000001</v>
      </c>
      <c r="H6" s="9">
        <f t="shared" ref="H6:H37" si="1">G6/E6*100</f>
        <v>95.888054525717465</v>
      </c>
      <c r="I6" s="9">
        <f t="shared" ref="I6:I37" si="2">G6-E6</f>
        <v>-7478950.0999999642</v>
      </c>
      <c r="L6" s="11"/>
    </row>
    <row r="7" spans="1:12" s="10" customFormat="1" x14ac:dyDescent="0.25">
      <c r="A7" s="21" t="s">
        <v>1</v>
      </c>
      <c r="B7" s="22" t="s">
        <v>67</v>
      </c>
      <c r="C7" s="22" t="s">
        <v>79</v>
      </c>
      <c r="D7" s="9">
        <f>SUM(D8:D16)</f>
        <v>10371911.199999999</v>
      </c>
      <c r="E7" s="9">
        <f>SUM(E8:E16)</f>
        <v>9378697.3999999985</v>
      </c>
      <c r="F7" s="9">
        <f t="shared" si="0"/>
        <v>-993213.80000000075</v>
      </c>
      <c r="G7" s="9">
        <f>SUM(G8:G16)</f>
        <v>8712741.3000000007</v>
      </c>
      <c r="H7" s="9">
        <f t="shared" si="1"/>
        <v>92.899268719342643</v>
      </c>
      <c r="I7" s="9">
        <f t="shared" si="2"/>
        <v>-665956.09999999776</v>
      </c>
    </row>
    <row r="8" spans="1:12" ht="47.25" x14ac:dyDescent="0.25">
      <c r="A8" s="23" t="s">
        <v>2</v>
      </c>
      <c r="B8" s="24" t="s">
        <v>67</v>
      </c>
      <c r="C8" s="24" t="s">
        <v>68</v>
      </c>
      <c r="D8" s="12">
        <v>6571.5</v>
      </c>
      <c r="E8" s="12">
        <v>6571.5</v>
      </c>
      <c r="F8" s="12">
        <f t="shared" si="0"/>
        <v>0</v>
      </c>
      <c r="G8" s="12">
        <v>5920.4</v>
      </c>
      <c r="H8" s="12">
        <f t="shared" si="1"/>
        <v>90.092064216693288</v>
      </c>
      <c r="I8" s="12">
        <f t="shared" si="2"/>
        <v>-651.10000000000036</v>
      </c>
      <c r="L8" s="10"/>
    </row>
    <row r="9" spans="1:12" ht="63" x14ac:dyDescent="0.25">
      <c r="A9" s="23" t="s">
        <v>95</v>
      </c>
      <c r="B9" s="24" t="s">
        <v>67</v>
      </c>
      <c r="C9" s="24" t="s">
        <v>69</v>
      </c>
      <c r="D9" s="12">
        <v>654883.30000000005</v>
      </c>
      <c r="E9" s="12">
        <v>655236.5</v>
      </c>
      <c r="F9" s="12">
        <f t="shared" si="0"/>
        <v>353.19999999995343</v>
      </c>
      <c r="G9" s="12">
        <v>617539.5</v>
      </c>
      <c r="H9" s="12">
        <f t="shared" si="1"/>
        <v>94.246810121231036</v>
      </c>
      <c r="I9" s="12">
        <f t="shared" si="2"/>
        <v>-37697</v>
      </c>
    </row>
    <row r="10" spans="1:12" ht="60.75" customHeight="1" x14ac:dyDescent="0.25">
      <c r="A10" s="23" t="s">
        <v>3</v>
      </c>
      <c r="B10" s="24" t="s">
        <v>67</v>
      </c>
      <c r="C10" s="24" t="s">
        <v>70</v>
      </c>
      <c r="D10" s="12">
        <v>3414880.1</v>
      </c>
      <c r="E10" s="12">
        <v>3414880.1</v>
      </c>
      <c r="F10" s="12">
        <f t="shared" si="0"/>
        <v>0</v>
      </c>
      <c r="G10" s="12">
        <v>3395053.8</v>
      </c>
      <c r="H10" s="12">
        <f t="shared" si="1"/>
        <v>99.419414462018736</v>
      </c>
      <c r="I10" s="12">
        <f t="shared" si="2"/>
        <v>-19826.300000000279</v>
      </c>
    </row>
    <row r="11" spans="1:12" ht="17.25" customHeight="1" x14ac:dyDescent="0.25">
      <c r="A11" s="23" t="s">
        <v>4</v>
      </c>
      <c r="B11" s="24" t="s">
        <v>67</v>
      </c>
      <c r="C11" s="24" t="s">
        <v>71</v>
      </c>
      <c r="D11" s="12">
        <v>443172</v>
      </c>
      <c r="E11" s="12">
        <v>443264.5</v>
      </c>
      <c r="F11" s="12">
        <f t="shared" si="0"/>
        <v>92.5</v>
      </c>
      <c r="G11" s="12">
        <v>441616.6</v>
      </c>
      <c r="H11" s="12">
        <f t="shared" si="1"/>
        <v>99.628235511754255</v>
      </c>
      <c r="I11" s="12">
        <f t="shared" si="2"/>
        <v>-1647.9000000000233</v>
      </c>
    </row>
    <row r="12" spans="1:12" ht="63" x14ac:dyDescent="0.25">
      <c r="A12" s="23" t="s">
        <v>96</v>
      </c>
      <c r="B12" s="24" t="s">
        <v>67</v>
      </c>
      <c r="C12" s="24" t="s">
        <v>72</v>
      </c>
      <c r="D12" s="12">
        <v>89995.3</v>
      </c>
      <c r="E12" s="12">
        <v>89995.3</v>
      </c>
      <c r="F12" s="12">
        <f t="shared" si="0"/>
        <v>0</v>
      </c>
      <c r="G12" s="12">
        <v>88448.7</v>
      </c>
      <c r="H12" s="12">
        <f t="shared" si="1"/>
        <v>98.281465809881169</v>
      </c>
      <c r="I12" s="12">
        <f t="shared" si="2"/>
        <v>-1546.6000000000058</v>
      </c>
    </row>
    <row r="13" spans="1:12" ht="31.5" x14ac:dyDescent="0.25">
      <c r="A13" s="23" t="s">
        <v>5</v>
      </c>
      <c r="B13" s="24" t="s">
        <v>67</v>
      </c>
      <c r="C13" s="24" t="s">
        <v>73</v>
      </c>
      <c r="D13" s="12">
        <v>197663.7</v>
      </c>
      <c r="E13" s="12">
        <v>246564.7</v>
      </c>
      <c r="F13" s="12">
        <f t="shared" si="0"/>
        <v>48901</v>
      </c>
      <c r="G13" s="12">
        <v>213375.6</v>
      </c>
      <c r="H13" s="12">
        <f t="shared" si="1"/>
        <v>86.539395136448974</v>
      </c>
      <c r="I13" s="12">
        <f t="shared" si="2"/>
        <v>-33189.100000000006</v>
      </c>
    </row>
    <row r="14" spans="1:12" x14ac:dyDescent="0.25">
      <c r="A14" s="23" t="s">
        <v>6</v>
      </c>
      <c r="B14" s="24" t="s">
        <v>67</v>
      </c>
      <c r="C14" s="24" t="s">
        <v>77</v>
      </c>
      <c r="D14" s="12">
        <v>1370669.5</v>
      </c>
      <c r="E14" s="12">
        <v>325500.5</v>
      </c>
      <c r="F14" s="12">
        <f t="shared" si="0"/>
        <v>-1045169</v>
      </c>
      <c r="G14" s="12">
        <v>0</v>
      </c>
      <c r="H14" s="12">
        <f t="shared" si="1"/>
        <v>0</v>
      </c>
      <c r="I14" s="12">
        <f t="shared" si="2"/>
        <v>-325500.5</v>
      </c>
      <c r="L14" s="10"/>
    </row>
    <row r="15" spans="1:12" ht="33.75" customHeight="1" x14ac:dyDescent="0.25">
      <c r="A15" s="23" t="s">
        <v>97</v>
      </c>
      <c r="B15" s="24" t="s">
        <v>67</v>
      </c>
      <c r="C15" s="24" t="s">
        <v>78</v>
      </c>
      <c r="D15" s="12">
        <v>18500</v>
      </c>
      <c r="E15" s="12">
        <v>18500</v>
      </c>
      <c r="F15" s="12">
        <f t="shared" si="0"/>
        <v>0</v>
      </c>
      <c r="G15" s="12">
        <v>18500</v>
      </c>
      <c r="H15" s="12">
        <f t="shared" si="1"/>
        <v>100</v>
      </c>
      <c r="I15" s="12">
        <f t="shared" si="2"/>
        <v>0</v>
      </c>
    </row>
    <row r="16" spans="1:12" s="10" customFormat="1" x14ac:dyDescent="0.25">
      <c r="A16" s="23" t="s">
        <v>7</v>
      </c>
      <c r="B16" s="24" t="s">
        <v>67</v>
      </c>
      <c r="C16" s="24" t="s">
        <v>80</v>
      </c>
      <c r="D16" s="12">
        <v>4175575.8</v>
      </c>
      <c r="E16" s="12">
        <v>4178184.3</v>
      </c>
      <c r="F16" s="12">
        <f t="shared" si="0"/>
        <v>2608.5</v>
      </c>
      <c r="G16" s="12">
        <v>3932286.7</v>
      </c>
      <c r="H16" s="14">
        <f t="shared" si="1"/>
        <v>94.114725863098002</v>
      </c>
      <c r="I16" s="14">
        <f t="shared" si="2"/>
        <v>-245897.59999999963</v>
      </c>
      <c r="L16" s="1"/>
    </row>
    <row r="17" spans="1:12" x14ac:dyDescent="0.25">
      <c r="A17" s="21" t="s">
        <v>8</v>
      </c>
      <c r="B17" s="25" t="s">
        <v>68</v>
      </c>
      <c r="C17" s="25" t="s">
        <v>79</v>
      </c>
      <c r="D17" s="13">
        <f>D18</f>
        <v>78850.5</v>
      </c>
      <c r="E17" s="13">
        <f>E18</f>
        <v>78850.5</v>
      </c>
      <c r="F17" s="13">
        <f t="shared" si="0"/>
        <v>0</v>
      </c>
      <c r="G17" s="13">
        <f>G18</f>
        <v>78850.5</v>
      </c>
      <c r="H17" s="13">
        <f t="shared" si="1"/>
        <v>100</v>
      </c>
      <c r="I17" s="13">
        <f t="shared" si="2"/>
        <v>0</v>
      </c>
      <c r="L17" s="10"/>
    </row>
    <row r="18" spans="1:12" x14ac:dyDescent="0.25">
      <c r="A18" s="23" t="s">
        <v>98</v>
      </c>
      <c r="B18" s="24" t="s">
        <v>68</v>
      </c>
      <c r="C18" s="24" t="s">
        <v>69</v>
      </c>
      <c r="D18" s="14">
        <v>78850.5</v>
      </c>
      <c r="E18" s="14">
        <v>78850.5</v>
      </c>
      <c r="F18" s="14">
        <f t="shared" si="0"/>
        <v>0</v>
      </c>
      <c r="G18" s="14">
        <v>78850.5</v>
      </c>
      <c r="H18" s="12">
        <f t="shared" si="1"/>
        <v>100</v>
      </c>
      <c r="I18" s="12">
        <f t="shared" si="2"/>
        <v>0</v>
      </c>
    </row>
    <row r="19" spans="1:12" ht="47.25" x14ac:dyDescent="0.25">
      <c r="A19" s="21" t="s">
        <v>99</v>
      </c>
      <c r="B19" s="22" t="s">
        <v>69</v>
      </c>
      <c r="C19" s="22" t="s">
        <v>79</v>
      </c>
      <c r="D19" s="13">
        <f>SUM(D20:D22)</f>
        <v>2603768.7999999998</v>
      </c>
      <c r="E19" s="13">
        <f>SUM(E20:E22)</f>
        <v>2603768.7999999998</v>
      </c>
      <c r="F19" s="13">
        <f t="shared" si="0"/>
        <v>0</v>
      </c>
      <c r="G19" s="13">
        <f>SUM(G20:G22)</f>
        <v>2541664</v>
      </c>
      <c r="H19" s="13">
        <f t="shared" si="1"/>
        <v>97.614811268957524</v>
      </c>
      <c r="I19" s="13">
        <f t="shared" si="2"/>
        <v>-62104.799999999814</v>
      </c>
    </row>
    <row r="20" spans="1:12" x14ac:dyDescent="0.25">
      <c r="A20" s="23" t="s">
        <v>100</v>
      </c>
      <c r="B20" s="24" t="s">
        <v>69</v>
      </c>
      <c r="C20" s="24" t="s">
        <v>75</v>
      </c>
      <c r="D20" s="12">
        <v>569754.80000000005</v>
      </c>
      <c r="E20" s="12">
        <v>569754.80000000005</v>
      </c>
      <c r="F20" s="12">
        <f t="shared" si="0"/>
        <v>0</v>
      </c>
      <c r="G20" s="12">
        <v>520183.6</v>
      </c>
      <c r="H20" s="12">
        <f t="shared" si="1"/>
        <v>91.299555528097343</v>
      </c>
      <c r="I20" s="12">
        <f t="shared" si="2"/>
        <v>-49571.20000000007</v>
      </c>
    </row>
    <row r="21" spans="1:12" ht="63" x14ac:dyDescent="0.25">
      <c r="A21" s="23" t="s">
        <v>101</v>
      </c>
      <c r="B21" s="24" t="s">
        <v>69</v>
      </c>
      <c r="C21" s="24" t="s">
        <v>76</v>
      </c>
      <c r="D21" s="12">
        <v>1578952</v>
      </c>
      <c r="E21" s="12">
        <v>1578952</v>
      </c>
      <c r="F21" s="12">
        <f t="shared" si="0"/>
        <v>0</v>
      </c>
      <c r="G21" s="12">
        <v>1576258.6</v>
      </c>
      <c r="H21" s="12">
        <f t="shared" si="1"/>
        <v>99.829418500372398</v>
      </c>
      <c r="I21" s="12">
        <f t="shared" si="2"/>
        <v>-2693.3999999999069</v>
      </c>
    </row>
    <row r="22" spans="1:12" ht="47.25" x14ac:dyDescent="0.25">
      <c r="A22" s="23" t="s">
        <v>102</v>
      </c>
      <c r="B22" s="24" t="s">
        <v>69</v>
      </c>
      <c r="C22" s="24" t="s">
        <v>81</v>
      </c>
      <c r="D22" s="12">
        <v>455062</v>
      </c>
      <c r="E22" s="12">
        <v>455062</v>
      </c>
      <c r="F22" s="12">
        <f t="shared" si="0"/>
        <v>0</v>
      </c>
      <c r="G22" s="12">
        <v>445221.8</v>
      </c>
      <c r="H22" s="12">
        <f t="shared" si="1"/>
        <v>97.837613336204726</v>
      </c>
      <c r="I22" s="12">
        <f t="shared" si="2"/>
        <v>-9840.2000000000116</v>
      </c>
    </row>
    <row r="23" spans="1:12" x14ac:dyDescent="0.25">
      <c r="A23" s="21" t="s">
        <v>9</v>
      </c>
      <c r="B23" s="22" t="s">
        <v>70</v>
      </c>
      <c r="C23" s="22" t="s">
        <v>79</v>
      </c>
      <c r="D23" s="13">
        <f>SUM(D24:D33)</f>
        <v>32477771.799999997</v>
      </c>
      <c r="E23" s="13">
        <f>SUM(E24:E33)</f>
        <v>32733064.400000002</v>
      </c>
      <c r="F23" s="13">
        <f t="shared" si="0"/>
        <v>255292.60000000522</v>
      </c>
      <c r="G23" s="13">
        <f>SUM(G24:G33)</f>
        <v>30138410.900000002</v>
      </c>
      <c r="H23" s="13">
        <f t="shared" si="1"/>
        <v>92.07329485472799</v>
      </c>
      <c r="I23" s="13">
        <f t="shared" si="2"/>
        <v>-2594653.5</v>
      </c>
    </row>
    <row r="24" spans="1:12" x14ac:dyDescent="0.25">
      <c r="A24" s="23" t="s">
        <v>10</v>
      </c>
      <c r="B24" s="24" t="s">
        <v>70</v>
      </c>
      <c r="C24" s="24" t="s">
        <v>67</v>
      </c>
      <c r="D24" s="12">
        <v>471762.6</v>
      </c>
      <c r="E24" s="12">
        <v>471762.6</v>
      </c>
      <c r="F24" s="12">
        <f t="shared" si="0"/>
        <v>0</v>
      </c>
      <c r="G24" s="12">
        <v>468082.8</v>
      </c>
      <c r="H24" s="12">
        <f t="shared" si="1"/>
        <v>99.219989036858792</v>
      </c>
      <c r="I24" s="12">
        <f t="shared" si="2"/>
        <v>-3679.7999999999884</v>
      </c>
    </row>
    <row r="25" spans="1:12" x14ac:dyDescent="0.25">
      <c r="A25" s="23" t="s">
        <v>11</v>
      </c>
      <c r="B25" s="24" t="s">
        <v>70</v>
      </c>
      <c r="C25" s="24" t="s">
        <v>70</v>
      </c>
      <c r="D25" s="12">
        <v>5504.5</v>
      </c>
      <c r="E25" s="12">
        <v>5504.5</v>
      </c>
      <c r="F25" s="12">
        <f t="shared" si="0"/>
        <v>0</v>
      </c>
      <c r="G25" s="12">
        <v>5504.5</v>
      </c>
      <c r="H25" s="12">
        <f t="shared" si="1"/>
        <v>100</v>
      </c>
      <c r="I25" s="12">
        <f t="shared" si="2"/>
        <v>0</v>
      </c>
    </row>
    <row r="26" spans="1:12" x14ac:dyDescent="0.25">
      <c r="A26" s="23" t="s">
        <v>103</v>
      </c>
      <c r="B26" s="24" t="s">
        <v>70</v>
      </c>
      <c r="C26" s="24" t="s">
        <v>71</v>
      </c>
      <c r="D26" s="12">
        <v>5279056.5</v>
      </c>
      <c r="E26" s="12">
        <v>5561004.7000000002</v>
      </c>
      <c r="F26" s="12">
        <f t="shared" si="0"/>
        <v>281948.20000000019</v>
      </c>
      <c r="G26" s="12">
        <v>5520851.7000000002</v>
      </c>
      <c r="H26" s="12">
        <f t="shared" si="1"/>
        <v>99.277954215719333</v>
      </c>
      <c r="I26" s="12">
        <f t="shared" si="2"/>
        <v>-40153</v>
      </c>
    </row>
    <row r="27" spans="1:12" s="10" customFormat="1" x14ac:dyDescent="0.25">
      <c r="A27" s="23" t="s">
        <v>12</v>
      </c>
      <c r="B27" s="24" t="s">
        <v>70</v>
      </c>
      <c r="C27" s="24" t="s">
        <v>72</v>
      </c>
      <c r="D27" s="12">
        <v>116616</v>
      </c>
      <c r="E27" s="12">
        <v>95196.1</v>
      </c>
      <c r="F27" s="12">
        <f t="shared" si="0"/>
        <v>-21419.899999999994</v>
      </c>
      <c r="G27" s="12">
        <v>90378.4</v>
      </c>
      <c r="H27" s="12">
        <f t="shared" si="1"/>
        <v>94.93918343293474</v>
      </c>
      <c r="I27" s="12">
        <f t="shared" si="2"/>
        <v>-4817.7000000000116</v>
      </c>
      <c r="L27" s="1"/>
    </row>
    <row r="28" spans="1:12" x14ac:dyDescent="0.25">
      <c r="A28" s="23" t="s">
        <v>13</v>
      </c>
      <c r="B28" s="24" t="s">
        <v>70</v>
      </c>
      <c r="C28" s="24" t="s">
        <v>73</v>
      </c>
      <c r="D28" s="12">
        <v>1723734</v>
      </c>
      <c r="E28" s="12">
        <v>1725612.9</v>
      </c>
      <c r="F28" s="12">
        <f t="shared" si="0"/>
        <v>1878.8999999999069</v>
      </c>
      <c r="G28" s="12">
        <v>1723885.7</v>
      </c>
      <c r="H28" s="12">
        <f t="shared" si="1"/>
        <v>99.899908026881349</v>
      </c>
      <c r="I28" s="12">
        <f t="shared" si="2"/>
        <v>-1727.1999999999534</v>
      </c>
      <c r="L28" s="10"/>
    </row>
    <row r="29" spans="1:12" x14ac:dyDescent="0.25">
      <c r="A29" s="23" t="s">
        <v>14</v>
      </c>
      <c r="B29" s="24" t="s">
        <v>70</v>
      </c>
      <c r="C29" s="24" t="s">
        <v>74</v>
      </c>
      <c r="D29" s="12">
        <v>403557.5</v>
      </c>
      <c r="E29" s="12">
        <v>367557.5</v>
      </c>
      <c r="F29" s="12">
        <f t="shared" si="0"/>
        <v>-36000</v>
      </c>
      <c r="G29" s="12">
        <v>296314.40000000002</v>
      </c>
      <c r="H29" s="12">
        <f t="shared" si="1"/>
        <v>80.617155138991876</v>
      </c>
      <c r="I29" s="12">
        <f t="shared" si="2"/>
        <v>-71243.099999999977</v>
      </c>
    </row>
    <row r="30" spans="1:12" x14ac:dyDescent="0.25">
      <c r="A30" s="23" t="s">
        <v>15</v>
      </c>
      <c r="B30" s="24" t="s">
        <v>70</v>
      </c>
      <c r="C30" s="24" t="s">
        <v>75</v>
      </c>
      <c r="D30" s="12">
        <v>18803061.699999999</v>
      </c>
      <c r="E30" s="12">
        <v>18811073.800000001</v>
      </c>
      <c r="F30" s="12">
        <f t="shared" si="0"/>
        <v>8012.1000000014901</v>
      </c>
      <c r="G30" s="12">
        <v>16613457.9</v>
      </c>
      <c r="H30" s="12">
        <f t="shared" si="1"/>
        <v>88.31743512696228</v>
      </c>
      <c r="I30" s="12">
        <f t="shared" si="2"/>
        <v>-2197615.9000000004</v>
      </c>
    </row>
    <row r="31" spans="1:12" x14ac:dyDescent="0.25">
      <c r="A31" s="23" t="s">
        <v>16</v>
      </c>
      <c r="B31" s="24" t="s">
        <v>70</v>
      </c>
      <c r="C31" s="24" t="s">
        <v>76</v>
      </c>
      <c r="D31" s="12">
        <v>1565157.1</v>
      </c>
      <c r="E31" s="12">
        <v>1563660.6</v>
      </c>
      <c r="F31" s="12">
        <f t="shared" si="0"/>
        <v>-1496.5</v>
      </c>
      <c r="G31" s="12">
        <v>1451644.6</v>
      </c>
      <c r="H31" s="12">
        <f t="shared" si="1"/>
        <v>92.836297083906828</v>
      </c>
      <c r="I31" s="12">
        <f t="shared" si="2"/>
        <v>-112016</v>
      </c>
    </row>
    <row r="32" spans="1:12" s="10" customFormat="1" ht="31.5" x14ac:dyDescent="0.25">
      <c r="A32" s="23" t="s">
        <v>17</v>
      </c>
      <c r="B32" s="24" t="s">
        <v>70</v>
      </c>
      <c r="C32" s="24" t="s">
        <v>77</v>
      </c>
      <c r="D32" s="12">
        <v>3500</v>
      </c>
      <c r="E32" s="12">
        <v>3500</v>
      </c>
      <c r="F32" s="12">
        <f t="shared" si="0"/>
        <v>0</v>
      </c>
      <c r="G32" s="12">
        <v>3500</v>
      </c>
      <c r="H32" s="12">
        <f t="shared" si="1"/>
        <v>100</v>
      </c>
      <c r="I32" s="12">
        <f t="shared" si="2"/>
        <v>0</v>
      </c>
      <c r="L32" s="1"/>
    </row>
    <row r="33" spans="1:12" ht="31.5" x14ac:dyDescent="0.25">
      <c r="A33" s="23" t="s">
        <v>18</v>
      </c>
      <c r="B33" s="24" t="s">
        <v>70</v>
      </c>
      <c r="C33" s="24" t="s">
        <v>78</v>
      </c>
      <c r="D33" s="12">
        <v>4105821.9</v>
      </c>
      <c r="E33" s="12">
        <v>4128191.7</v>
      </c>
      <c r="F33" s="12">
        <f t="shared" si="0"/>
        <v>22369.800000000279</v>
      </c>
      <c r="G33" s="12">
        <v>3964790.9</v>
      </c>
      <c r="H33" s="12">
        <f t="shared" si="1"/>
        <v>96.04183110004314</v>
      </c>
      <c r="I33" s="12">
        <f t="shared" si="2"/>
        <v>-163400.80000000028</v>
      </c>
      <c r="L33" s="10"/>
    </row>
    <row r="34" spans="1:12" ht="31.5" x14ac:dyDescent="0.25">
      <c r="A34" s="21" t="s">
        <v>19</v>
      </c>
      <c r="B34" s="22" t="s">
        <v>71</v>
      </c>
      <c r="C34" s="22" t="s">
        <v>79</v>
      </c>
      <c r="D34" s="13">
        <f>SUM(D35:D38)</f>
        <v>17870495.699999999</v>
      </c>
      <c r="E34" s="13">
        <f>SUM(E35:E38)</f>
        <v>17761105.199999999</v>
      </c>
      <c r="F34" s="13">
        <f t="shared" si="0"/>
        <v>-109390.5</v>
      </c>
      <c r="G34" s="13">
        <f>SUM(G35:G38)</f>
        <v>17244626.600000001</v>
      </c>
      <c r="H34" s="13">
        <f t="shared" si="1"/>
        <v>97.092080733804792</v>
      </c>
      <c r="I34" s="13">
        <f t="shared" si="2"/>
        <v>-516478.59999999776</v>
      </c>
    </row>
    <row r="35" spans="1:12" x14ac:dyDescent="0.25">
      <c r="A35" s="23" t="s">
        <v>20</v>
      </c>
      <c r="B35" s="24" t="s">
        <v>71</v>
      </c>
      <c r="C35" s="24" t="s">
        <v>67</v>
      </c>
      <c r="D35" s="12">
        <v>4928302.5</v>
      </c>
      <c r="E35" s="12">
        <v>4991935.0999999996</v>
      </c>
      <c r="F35" s="12">
        <f t="shared" si="0"/>
        <v>63632.599999999627</v>
      </c>
      <c r="G35" s="12">
        <v>4797817.9000000004</v>
      </c>
      <c r="H35" s="12">
        <f t="shared" si="1"/>
        <v>96.111383739744554</v>
      </c>
      <c r="I35" s="12">
        <f t="shared" si="2"/>
        <v>-194117.19999999925</v>
      </c>
    </row>
    <row r="36" spans="1:12" s="10" customFormat="1" x14ac:dyDescent="0.25">
      <c r="A36" s="23" t="s">
        <v>21</v>
      </c>
      <c r="B36" s="24" t="s">
        <v>71</v>
      </c>
      <c r="C36" s="24" t="s">
        <v>68</v>
      </c>
      <c r="D36" s="12">
        <v>10115824.4</v>
      </c>
      <c r="E36" s="12">
        <v>9966808.3000000007</v>
      </c>
      <c r="F36" s="12">
        <f t="shared" si="0"/>
        <v>-149016.09999999963</v>
      </c>
      <c r="G36" s="12">
        <v>9748249.3000000007</v>
      </c>
      <c r="H36" s="12">
        <f t="shared" si="1"/>
        <v>97.807131496649731</v>
      </c>
      <c r="I36" s="12">
        <f t="shared" si="2"/>
        <v>-218559</v>
      </c>
      <c r="L36" s="1"/>
    </row>
    <row r="37" spans="1:12" x14ac:dyDescent="0.25">
      <c r="A37" s="23" t="s">
        <v>22</v>
      </c>
      <c r="B37" s="24" t="s">
        <v>71</v>
      </c>
      <c r="C37" s="24" t="s">
        <v>69</v>
      </c>
      <c r="D37" s="12">
        <v>2174912.1</v>
      </c>
      <c r="E37" s="12">
        <v>2144868</v>
      </c>
      <c r="F37" s="12">
        <f t="shared" si="0"/>
        <v>-30044.100000000093</v>
      </c>
      <c r="G37" s="12">
        <v>2043779.3</v>
      </c>
      <c r="H37" s="12">
        <f t="shared" si="1"/>
        <v>95.286950059397597</v>
      </c>
      <c r="I37" s="12">
        <f t="shared" si="2"/>
        <v>-101088.69999999995</v>
      </c>
      <c r="L37" s="10"/>
    </row>
    <row r="38" spans="1:12" ht="31.5" x14ac:dyDescent="0.25">
      <c r="A38" s="23" t="s">
        <v>23</v>
      </c>
      <c r="B38" s="24" t="s">
        <v>71</v>
      </c>
      <c r="C38" s="24" t="s">
        <v>71</v>
      </c>
      <c r="D38" s="12">
        <v>651456.69999999995</v>
      </c>
      <c r="E38" s="12">
        <v>657493.80000000005</v>
      </c>
      <c r="F38" s="12">
        <f t="shared" si="0"/>
        <v>6037.1000000000931</v>
      </c>
      <c r="G38" s="12">
        <v>654780.1</v>
      </c>
      <c r="H38" s="12">
        <f t="shared" ref="H38:H69" si="3">G38/E38*100</f>
        <v>99.587266070037458</v>
      </c>
      <c r="I38" s="12">
        <f t="shared" ref="I38:I69" si="4">G38-E38</f>
        <v>-2713.7000000000698</v>
      </c>
    </row>
    <row r="39" spans="1:12" ht="16.5" customHeight="1" x14ac:dyDescent="0.25">
      <c r="A39" s="21" t="s">
        <v>24</v>
      </c>
      <c r="B39" s="22" t="s">
        <v>72</v>
      </c>
      <c r="C39" s="22" t="s">
        <v>79</v>
      </c>
      <c r="D39" s="13">
        <f>SUM(D40:D41)</f>
        <v>567662.30000000005</v>
      </c>
      <c r="E39" s="13">
        <f>SUM(E40:E41)</f>
        <v>567662.30000000005</v>
      </c>
      <c r="F39" s="13">
        <f t="shared" si="0"/>
        <v>0</v>
      </c>
      <c r="G39" s="13">
        <f>SUM(G40:G41)</f>
        <v>472681.6</v>
      </c>
      <c r="H39" s="13">
        <f t="shared" si="3"/>
        <v>83.268097951898497</v>
      </c>
      <c r="I39" s="13">
        <f t="shared" si="4"/>
        <v>-94980.70000000007</v>
      </c>
    </row>
    <row r="40" spans="1:12" ht="31.5" x14ac:dyDescent="0.25">
      <c r="A40" s="23" t="s">
        <v>25</v>
      </c>
      <c r="B40" s="24" t="s">
        <v>72</v>
      </c>
      <c r="C40" s="24" t="s">
        <v>69</v>
      </c>
      <c r="D40" s="12">
        <v>127551.4</v>
      </c>
      <c r="E40" s="12">
        <v>127551.4</v>
      </c>
      <c r="F40" s="12">
        <f t="shared" si="0"/>
        <v>0</v>
      </c>
      <c r="G40" s="12">
        <v>127205</v>
      </c>
      <c r="H40" s="12">
        <f t="shared" si="3"/>
        <v>99.728423208212533</v>
      </c>
      <c r="I40" s="12">
        <f t="shared" si="4"/>
        <v>-346.39999999999418</v>
      </c>
    </row>
    <row r="41" spans="1:12" ht="31.5" x14ac:dyDescent="0.25">
      <c r="A41" s="23" t="s">
        <v>26</v>
      </c>
      <c r="B41" s="24" t="s">
        <v>72</v>
      </c>
      <c r="C41" s="24" t="s">
        <v>71</v>
      </c>
      <c r="D41" s="12">
        <v>440110.9</v>
      </c>
      <c r="E41" s="12">
        <v>440110.9</v>
      </c>
      <c r="F41" s="12">
        <f t="shared" si="0"/>
        <v>0</v>
      </c>
      <c r="G41" s="12">
        <v>345476.6</v>
      </c>
      <c r="H41" s="12">
        <f t="shared" si="3"/>
        <v>78.497624121556626</v>
      </c>
      <c r="I41" s="12">
        <f t="shared" si="4"/>
        <v>-94634.300000000047</v>
      </c>
    </row>
    <row r="42" spans="1:12" s="10" customFormat="1" x14ac:dyDescent="0.25">
      <c r="A42" s="21" t="s">
        <v>27</v>
      </c>
      <c r="B42" s="22" t="s">
        <v>73</v>
      </c>
      <c r="C42" s="22" t="s">
        <v>79</v>
      </c>
      <c r="D42" s="13">
        <f>SUM(D43:D50)</f>
        <v>41448661.399999991</v>
      </c>
      <c r="E42" s="13">
        <f>SUM(E43:E50)</f>
        <v>41354870.999999993</v>
      </c>
      <c r="F42" s="13">
        <f>E42-D42-0.1</f>
        <v>-93790.499999998516</v>
      </c>
      <c r="G42" s="13">
        <f>SUM(G43:G50)</f>
        <v>40520447.699999996</v>
      </c>
      <c r="H42" s="13">
        <f t="shared" si="3"/>
        <v>97.982285327404355</v>
      </c>
      <c r="I42" s="13">
        <f t="shared" si="4"/>
        <v>-834423.29999999702</v>
      </c>
      <c r="L42" s="1"/>
    </row>
    <row r="43" spans="1:12" x14ac:dyDescent="0.25">
      <c r="A43" s="23" t="s">
        <v>28</v>
      </c>
      <c r="B43" s="24" t="s">
        <v>73</v>
      </c>
      <c r="C43" s="24" t="s">
        <v>67</v>
      </c>
      <c r="D43" s="12">
        <v>13807313.6</v>
      </c>
      <c r="E43" s="12">
        <v>13802807.5</v>
      </c>
      <c r="F43" s="12">
        <f t="shared" ref="F43:F78" si="5">E43-D43</f>
        <v>-4506.0999999996275</v>
      </c>
      <c r="G43" s="12">
        <v>13650576</v>
      </c>
      <c r="H43" s="12">
        <f t="shared" si="3"/>
        <v>98.897097565114919</v>
      </c>
      <c r="I43" s="12">
        <f t="shared" si="4"/>
        <v>-152231.5</v>
      </c>
      <c r="L43" s="10"/>
    </row>
    <row r="44" spans="1:12" x14ac:dyDescent="0.25">
      <c r="A44" s="23" t="s">
        <v>29</v>
      </c>
      <c r="B44" s="24" t="s">
        <v>73</v>
      </c>
      <c r="C44" s="24" t="s">
        <v>68</v>
      </c>
      <c r="D44" s="12">
        <v>21093041.899999999</v>
      </c>
      <c r="E44" s="12">
        <v>21042456.199999999</v>
      </c>
      <c r="F44" s="12">
        <f t="shared" si="5"/>
        <v>-50585.699999999255</v>
      </c>
      <c r="G44" s="12">
        <v>20534921</v>
      </c>
      <c r="H44" s="12">
        <f t="shared" si="3"/>
        <v>97.588042027146997</v>
      </c>
      <c r="I44" s="12">
        <f t="shared" si="4"/>
        <v>-507535.19999999925</v>
      </c>
    </row>
    <row r="45" spans="1:12" x14ac:dyDescent="0.25">
      <c r="A45" s="23" t="s">
        <v>65</v>
      </c>
      <c r="B45" s="24" t="s">
        <v>73</v>
      </c>
      <c r="C45" s="24" t="s">
        <v>69</v>
      </c>
      <c r="D45" s="12">
        <v>728610.5</v>
      </c>
      <c r="E45" s="12">
        <v>695395.8</v>
      </c>
      <c r="F45" s="12">
        <f t="shared" si="5"/>
        <v>-33214.699999999953</v>
      </c>
      <c r="G45" s="12">
        <v>690306.3</v>
      </c>
      <c r="H45" s="12">
        <f t="shared" si="3"/>
        <v>99.268114647802022</v>
      </c>
      <c r="I45" s="12">
        <f t="shared" si="4"/>
        <v>-5089.5</v>
      </c>
    </row>
    <row r="46" spans="1:12" s="10" customFormat="1" x14ac:dyDescent="0.25">
      <c r="A46" s="23" t="s">
        <v>30</v>
      </c>
      <c r="B46" s="24" t="s">
        <v>73</v>
      </c>
      <c r="C46" s="24" t="s">
        <v>70</v>
      </c>
      <c r="D46" s="12">
        <v>3344703.3</v>
      </c>
      <c r="E46" s="12">
        <v>3340623.3</v>
      </c>
      <c r="F46" s="12">
        <f t="shared" si="5"/>
        <v>-4080</v>
      </c>
      <c r="G46" s="12">
        <v>3289287.8</v>
      </c>
      <c r="H46" s="12">
        <f t="shared" si="3"/>
        <v>98.463295756812812</v>
      </c>
      <c r="I46" s="12">
        <f t="shared" si="4"/>
        <v>-51335.5</v>
      </c>
      <c r="L46" s="1"/>
    </row>
    <row r="47" spans="1:12" ht="31.5" x14ac:dyDescent="0.25">
      <c r="A47" s="23" t="s">
        <v>31</v>
      </c>
      <c r="B47" s="24" t="s">
        <v>73</v>
      </c>
      <c r="C47" s="24" t="s">
        <v>71</v>
      </c>
      <c r="D47" s="12">
        <v>372746.6</v>
      </c>
      <c r="E47" s="12">
        <v>372746.7</v>
      </c>
      <c r="F47" s="12">
        <f t="shared" si="5"/>
        <v>0.1000000000349246</v>
      </c>
      <c r="G47" s="12">
        <v>372081.7</v>
      </c>
      <c r="H47" s="12">
        <f t="shared" si="3"/>
        <v>99.821594664687836</v>
      </c>
      <c r="I47" s="12">
        <f t="shared" si="4"/>
        <v>-665</v>
      </c>
      <c r="L47" s="10"/>
    </row>
    <row r="48" spans="1:12" x14ac:dyDescent="0.25">
      <c r="A48" s="23" t="s">
        <v>59</v>
      </c>
      <c r="B48" s="24" t="s">
        <v>73</v>
      </c>
      <c r="C48" s="24" t="s">
        <v>72</v>
      </c>
      <c r="D48" s="12">
        <v>964943.8</v>
      </c>
      <c r="E48" s="12">
        <v>964943.8</v>
      </c>
      <c r="F48" s="12">
        <f t="shared" si="5"/>
        <v>0</v>
      </c>
      <c r="G48" s="12">
        <v>964623.8</v>
      </c>
      <c r="H48" s="12">
        <f t="shared" si="3"/>
        <v>99.966837446906226</v>
      </c>
      <c r="I48" s="12">
        <f t="shared" si="4"/>
        <v>-320</v>
      </c>
    </row>
    <row r="49" spans="1:12" x14ac:dyDescent="0.25">
      <c r="A49" s="23" t="s">
        <v>60</v>
      </c>
      <c r="B49" s="24" t="s">
        <v>73</v>
      </c>
      <c r="C49" s="24" t="s">
        <v>73</v>
      </c>
      <c r="D49" s="12">
        <v>781643.4</v>
      </c>
      <c r="E49" s="12">
        <v>780239.4</v>
      </c>
      <c r="F49" s="12">
        <f t="shared" si="5"/>
        <v>-1404</v>
      </c>
      <c r="G49" s="12">
        <v>666164.5</v>
      </c>
      <c r="H49" s="12">
        <f t="shared" si="3"/>
        <v>85.37950018930087</v>
      </c>
      <c r="I49" s="12">
        <f t="shared" si="4"/>
        <v>-114074.90000000002</v>
      </c>
    </row>
    <row r="50" spans="1:12" x14ac:dyDescent="0.25">
      <c r="A50" s="23" t="s">
        <v>32</v>
      </c>
      <c r="B50" s="24" t="s">
        <v>73</v>
      </c>
      <c r="C50" s="24" t="s">
        <v>75</v>
      </c>
      <c r="D50" s="12">
        <v>355658.3</v>
      </c>
      <c r="E50" s="12">
        <v>355658.3</v>
      </c>
      <c r="F50" s="12">
        <f t="shared" si="5"/>
        <v>0</v>
      </c>
      <c r="G50" s="12">
        <v>352486.6</v>
      </c>
      <c r="H50" s="12">
        <f t="shared" si="3"/>
        <v>99.108217072397849</v>
      </c>
      <c r="I50" s="12">
        <f t="shared" si="4"/>
        <v>-3171.7000000000116</v>
      </c>
    </row>
    <row r="51" spans="1:12" x14ac:dyDescent="0.25">
      <c r="A51" s="21" t="s">
        <v>66</v>
      </c>
      <c r="B51" s="22" t="s">
        <v>74</v>
      </c>
      <c r="C51" s="22" t="s">
        <v>79</v>
      </c>
      <c r="D51" s="13">
        <f>SUM(D52:D54)</f>
        <v>4303874.5999999996</v>
      </c>
      <c r="E51" s="13">
        <f>SUM(E52:E54)</f>
        <v>4306823</v>
      </c>
      <c r="F51" s="13">
        <f t="shared" si="5"/>
        <v>2948.4000000003725</v>
      </c>
      <c r="G51" s="13">
        <f>SUM(G52:G54)</f>
        <v>4121078.7</v>
      </c>
      <c r="H51" s="13">
        <f t="shared" si="3"/>
        <v>95.687208413254979</v>
      </c>
      <c r="I51" s="13">
        <f t="shared" si="4"/>
        <v>-185744.29999999981</v>
      </c>
    </row>
    <row r="52" spans="1:12" x14ac:dyDescent="0.25">
      <c r="A52" s="23" t="s">
        <v>33</v>
      </c>
      <c r="B52" s="24" t="s">
        <v>74</v>
      </c>
      <c r="C52" s="24" t="s">
        <v>67</v>
      </c>
      <c r="D52" s="12">
        <v>4257270.0999999996</v>
      </c>
      <c r="E52" s="12">
        <v>4260174.0999999996</v>
      </c>
      <c r="F52" s="12">
        <f t="shared" si="5"/>
        <v>2904</v>
      </c>
      <c r="G52" s="12">
        <v>4074940.6</v>
      </c>
      <c r="H52" s="12">
        <f t="shared" si="3"/>
        <v>95.651973472163974</v>
      </c>
      <c r="I52" s="12">
        <f t="shared" si="4"/>
        <v>-185233.49999999953</v>
      </c>
    </row>
    <row r="53" spans="1:12" s="10" customFormat="1" x14ac:dyDescent="0.25">
      <c r="A53" s="23" t="s">
        <v>104</v>
      </c>
      <c r="B53" s="24" t="s">
        <v>74</v>
      </c>
      <c r="C53" s="24" t="s">
        <v>68</v>
      </c>
      <c r="D53" s="12">
        <v>16000</v>
      </c>
      <c r="E53" s="12">
        <v>16000</v>
      </c>
      <c r="F53" s="12">
        <f t="shared" si="5"/>
        <v>0</v>
      </c>
      <c r="G53" s="12">
        <v>16000</v>
      </c>
      <c r="H53" s="12">
        <f t="shared" si="3"/>
        <v>100</v>
      </c>
      <c r="I53" s="12">
        <f t="shared" si="4"/>
        <v>0</v>
      </c>
      <c r="L53" s="1"/>
    </row>
    <row r="54" spans="1:12" ht="31.5" x14ac:dyDescent="0.25">
      <c r="A54" s="23" t="s">
        <v>34</v>
      </c>
      <c r="B54" s="24" t="s">
        <v>74</v>
      </c>
      <c r="C54" s="24" t="s">
        <v>70</v>
      </c>
      <c r="D54" s="12">
        <v>30604.5</v>
      </c>
      <c r="E54" s="12">
        <v>30648.9</v>
      </c>
      <c r="F54" s="12">
        <f t="shared" si="5"/>
        <v>44.400000000001455</v>
      </c>
      <c r="G54" s="12">
        <v>30138.1</v>
      </c>
      <c r="H54" s="12">
        <f t="shared" si="3"/>
        <v>98.333382274730894</v>
      </c>
      <c r="I54" s="12">
        <f t="shared" si="4"/>
        <v>-510.80000000000291</v>
      </c>
      <c r="L54" s="10"/>
    </row>
    <row r="55" spans="1:12" x14ac:dyDescent="0.25">
      <c r="A55" s="21" t="s">
        <v>35</v>
      </c>
      <c r="B55" s="22" t="s">
        <v>75</v>
      </c>
      <c r="C55" s="22" t="s">
        <v>79</v>
      </c>
      <c r="D55" s="13">
        <f>SUM(D56:D62)</f>
        <v>23130701.899999999</v>
      </c>
      <c r="E55" s="13">
        <f>SUM(E56:E62)</f>
        <v>25041430.299999997</v>
      </c>
      <c r="F55" s="13">
        <f t="shared" si="5"/>
        <v>1910728.3999999985</v>
      </c>
      <c r="G55" s="13">
        <f>SUM(G56:G62)</f>
        <v>24116700.199999999</v>
      </c>
      <c r="H55" s="13">
        <f t="shared" si="3"/>
        <v>96.307199353544931</v>
      </c>
      <c r="I55" s="13">
        <f t="shared" si="4"/>
        <v>-924730.09999999776</v>
      </c>
    </row>
    <row r="56" spans="1:12" x14ac:dyDescent="0.25">
      <c r="A56" s="23" t="s">
        <v>36</v>
      </c>
      <c r="B56" s="24" t="s">
        <v>75</v>
      </c>
      <c r="C56" s="24" t="s">
        <v>67</v>
      </c>
      <c r="D56" s="12">
        <v>6514314.7999999998</v>
      </c>
      <c r="E56" s="12">
        <v>6727456</v>
      </c>
      <c r="F56" s="12">
        <f t="shared" si="5"/>
        <v>213141.20000000019</v>
      </c>
      <c r="G56" s="12">
        <v>6225056.4000000004</v>
      </c>
      <c r="H56" s="12">
        <f t="shared" si="3"/>
        <v>92.532101287618985</v>
      </c>
      <c r="I56" s="12">
        <f t="shared" si="4"/>
        <v>-502399.59999999963</v>
      </c>
    </row>
    <row r="57" spans="1:12" x14ac:dyDescent="0.25">
      <c r="A57" s="23" t="s">
        <v>37</v>
      </c>
      <c r="B57" s="24" t="s">
        <v>75</v>
      </c>
      <c r="C57" s="24" t="s">
        <v>68</v>
      </c>
      <c r="D57" s="12">
        <v>7199404.5999999996</v>
      </c>
      <c r="E57" s="12">
        <v>7367608.9000000004</v>
      </c>
      <c r="F57" s="12">
        <f t="shared" si="5"/>
        <v>168204.30000000075</v>
      </c>
      <c r="G57" s="12">
        <v>6982435.0999999996</v>
      </c>
      <c r="H57" s="12">
        <f t="shared" si="3"/>
        <v>94.772065058990833</v>
      </c>
      <c r="I57" s="12">
        <f t="shared" si="4"/>
        <v>-385173.80000000075</v>
      </c>
    </row>
    <row r="58" spans="1:12" ht="31.5" x14ac:dyDescent="0.25">
      <c r="A58" s="23" t="s">
        <v>38</v>
      </c>
      <c r="B58" s="24" t="s">
        <v>75</v>
      </c>
      <c r="C58" s="24" t="s">
        <v>69</v>
      </c>
      <c r="D58" s="12">
        <v>64346.6</v>
      </c>
      <c r="E58" s="12">
        <v>56015.199999999997</v>
      </c>
      <c r="F58" s="12">
        <f t="shared" si="5"/>
        <v>-8331.4000000000015</v>
      </c>
      <c r="G58" s="12">
        <v>55708.800000000003</v>
      </c>
      <c r="H58" s="12">
        <f t="shared" si="3"/>
        <v>99.453005612762254</v>
      </c>
      <c r="I58" s="12">
        <f t="shared" si="4"/>
        <v>-306.39999999999418</v>
      </c>
    </row>
    <row r="59" spans="1:12" x14ac:dyDescent="0.25">
      <c r="A59" s="23" t="s">
        <v>39</v>
      </c>
      <c r="B59" s="24" t="s">
        <v>75</v>
      </c>
      <c r="C59" s="24" t="s">
        <v>70</v>
      </c>
      <c r="D59" s="12">
        <v>935017.9</v>
      </c>
      <c r="E59" s="12">
        <v>935017.9</v>
      </c>
      <c r="F59" s="12">
        <f t="shared" si="5"/>
        <v>0</v>
      </c>
      <c r="G59" s="12">
        <v>935016.7</v>
      </c>
      <c r="H59" s="12">
        <f t="shared" si="3"/>
        <v>99.999871660210999</v>
      </c>
      <c r="I59" s="12">
        <f t="shared" si="4"/>
        <v>-1.2000000000698492</v>
      </c>
    </row>
    <row r="60" spans="1:12" x14ac:dyDescent="0.25">
      <c r="A60" s="23" t="s">
        <v>40</v>
      </c>
      <c r="B60" s="24" t="s">
        <v>75</v>
      </c>
      <c r="C60" s="24" t="s">
        <v>71</v>
      </c>
      <c r="D60" s="12">
        <v>122111.5</v>
      </c>
      <c r="E60" s="12">
        <v>122111.5</v>
      </c>
      <c r="F60" s="12">
        <f t="shared" si="5"/>
        <v>0</v>
      </c>
      <c r="G60" s="12">
        <v>116026</v>
      </c>
      <c r="H60" s="12">
        <f t="shared" si="3"/>
        <v>95.01643989304857</v>
      </c>
      <c r="I60" s="12">
        <f t="shared" si="4"/>
        <v>-6085.5</v>
      </c>
    </row>
    <row r="61" spans="1:12" ht="47.25" x14ac:dyDescent="0.25">
      <c r="A61" s="23" t="s">
        <v>105</v>
      </c>
      <c r="B61" s="24" t="s">
        <v>75</v>
      </c>
      <c r="C61" s="24" t="s">
        <v>72</v>
      </c>
      <c r="D61" s="12">
        <v>319322.59999999998</v>
      </c>
      <c r="E61" s="12">
        <v>319322.59999999998</v>
      </c>
      <c r="F61" s="12">
        <f t="shared" si="5"/>
        <v>0</v>
      </c>
      <c r="G61" s="12">
        <v>319233.2</v>
      </c>
      <c r="H61" s="12">
        <f t="shared" si="3"/>
        <v>99.972003234346715</v>
      </c>
      <c r="I61" s="12">
        <f t="shared" si="4"/>
        <v>-89.399999999965075</v>
      </c>
    </row>
    <row r="62" spans="1:12" s="10" customFormat="1" x14ac:dyDescent="0.25">
      <c r="A62" s="23" t="s">
        <v>41</v>
      </c>
      <c r="B62" s="24" t="s">
        <v>75</v>
      </c>
      <c r="C62" s="24" t="s">
        <v>75</v>
      </c>
      <c r="D62" s="12">
        <v>7976183.9000000004</v>
      </c>
      <c r="E62" s="12">
        <v>9513898.1999999993</v>
      </c>
      <c r="F62" s="12">
        <f t="shared" si="5"/>
        <v>1537714.2999999989</v>
      </c>
      <c r="G62" s="12">
        <v>9483224</v>
      </c>
      <c r="H62" s="12">
        <f t="shared" si="3"/>
        <v>99.677585366637629</v>
      </c>
      <c r="I62" s="12">
        <f t="shared" si="4"/>
        <v>-30674.199999999255</v>
      </c>
      <c r="L62" s="1"/>
    </row>
    <row r="63" spans="1:12" x14ac:dyDescent="0.25">
      <c r="A63" s="21" t="s">
        <v>42</v>
      </c>
      <c r="B63" s="22" t="s">
        <v>76</v>
      </c>
      <c r="C63" s="22" t="s">
        <v>79</v>
      </c>
      <c r="D63" s="13">
        <f>SUM(D64:D68)</f>
        <v>37537376.199999996</v>
      </c>
      <c r="E63" s="13">
        <f>SUM(E64:E68)</f>
        <v>38157488.199999996</v>
      </c>
      <c r="F63" s="13">
        <f t="shared" si="5"/>
        <v>620112</v>
      </c>
      <c r="G63" s="13">
        <f>SUM(G64:G68)</f>
        <v>37381426.100000001</v>
      </c>
      <c r="H63" s="13">
        <f t="shared" si="3"/>
        <v>97.966160414091419</v>
      </c>
      <c r="I63" s="13">
        <f t="shared" si="4"/>
        <v>-776062.09999999404</v>
      </c>
      <c r="L63" s="10"/>
    </row>
    <row r="64" spans="1:12" x14ac:dyDescent="0.25">
      <c r="A64" s="23" t="s">
        <v>43</v>
      </c>
      <c r="B64" s="24" t="s">
        <v>76</v>
      </c>
      <c r="C64" s="24" t="s">
        <v>67</v>
      </c>
      <c r="D64" s="12">
        <v>427954.1</v>
      </c>
      <c r="E64" s="12">
        <v>427954.1</v>
      </c>
      <c r="F64" s="12">
        <f t="shared" si="5"/>
        <v>0</v>
      </c>
      <c r="G64" s="12">
        <v>427490.5</v>
      </c>
      <c r="H64" s="12">
        <f t="shared" si="3"/>
        <v>99.891670625424553</v>
      </c>
      <c r="I64" s="12">
        <f t="shared" si="4"/>
        <v>-463.59999999997672</v>
      </c>
    </row>
    <row r="65" spans="1:12" s="10" customFormat="1" x14ac:dyDescent="0.25">
      <c r="A65" s="23" t="s">
        <v>44</v>
      </c>
      <c r="B65" s="24" t="s">
        <v>76</v>
      </c>
      <c r="C65" s="24" t="s">
        <v>68</v>
      </c>
      <c r="D65" s="12">
        <v>4741693.3</v>
      </c>
      <c r="E65" s="12">
        <v>4635354.4000000004</v>
      </c>
      <c r="F65" s="12">
        <f t="shared" si="5"/>
        <v>-106338.89999999944</v>
      </c>
      <c r="G65" s="12">
        <v>4633732.5999999996</v>
      </c>
      <c r="H65" s="12">
        <f t="shared" si="3"/>
        <v>99.965012383950608</v>
      </c>
      <c r="I65" s="12">
        <f t="shared" si="4"/>
        <v>-1621.8000000007451</v>
      </c>
      <c r="L65" s="1"/>
    </row>
    <row r="66" spans="1:12" x14ac:dyDescent="0.25">
      <c r="A66" s="23" t="s">
        <v>45</v>
      </c>
      <c r="B66" s="24" t="s">
        <v>76</v>
      </c>
      <c r="C66" s="24" t="s">
        <v>69</v>
      </c>
      <c r="D66" s="12">
        <v>23206508</v>
      </c>
      <c r="E66" s="12">
        <v>23650272.100000001</v>
      </c>
      <c r="F66" s="12">
        <f t="shared" si="5"/>
        <v>443764.10000000149</v>
      </c>
      <c r="G66" s="12">
        <v>23049834.800000001</v>
      </c>
      <c r="H66" s="12">
        <f t="shared" si="3"/>
        <v>97.461182275361637</v>
      </c>
      <c r="I66" s="12">
        <f t="shared" si="4"/>
        <v>-600437.30000000075</v>
      </c>
      <c r="L66" s="10"/>
    </row>
    <row r="67" spans="1:12" s="10" customFormat="1" x14ac:dyDescent="0.25">
      <c r="A67" s="23" t="s">
        <v>46</v>
      </c>
      <c r="B67" s="24" t="s">
        <v>76</v>
      </c>
      <c r="C67" s="24" t="s">
        <v>70</v>
      </c>
      <c r="D67" s="12">
        <v>8196132.9000000004</v>
      </c>
      <c r="E67" s="12">
        <v>8478819.6999999993</v>
      </c>
      <c r="F67" s="12">
        <f t="shared" si="5"/>
        <v>282686.79999999888</v>
      </c>
      <c r="G67" s="12">
        <v>8348526.7000000002</v>
      </c>
      <c r="H67" s="12">
        <f t="shared" si="3"/>
        <v>98.463312057455369</v>
      </c>
      <c r="I67" s="12">
        <f t="shared" si="4"/>
        <v>-130292.99999999907</v>
      </c>
      <c r="L67" s="1"/>
    </row>
    <row r="68" spans="1:12" ht="31.5" x14ac:dyDescent="0.25">
      <c r="A68" s="23" t="s">
        <v>47</v>
      </c>
      <c r="B68" s="24" t="s">
        <v>76</v>
      </c>
      <c r="C68" s="24" t="s">
        <v>72</v>
      </c>
      <c r="D68" s="12">
        <v>965087.9</v>
      </c>
      <c r="E68" s="12">
        <v>965087.9</v>
      </c>
      <c r="F68" s="12">
        <f t="shared" si="5"/>
        <v>0</v>
      </c>
      <c r="G68" s="12">
        <v>921841.5</v>
      </c>
      <c r="H68" s="12">
        <f t="shared" si="3"/>
        <v>95.518915945376577</v>
      </c>
      <c r="I68" s="12">
        <f t="shared" si="4"/>
        <v>-43246.400000000023</v>
      </c>
      <c r="L68" s="10"/>
    </row>
    <row r="69" spans="1:12" x14ac:dyDescent="0.25">
      <c r="A69" s="21" t="s">
        <v>106</v>
      </c>
      <c r="B69" s="22" t="s">
        <v>77</v>
      </c>
      <c r="C69" s="22" t="s">
        <v>79</v>
      </c>
      <c r="D69" s="13">
        <f>SUM(D70:D72)</f>
        <v>2754700.6</v>
      </c>
      <c r="E69" s="13">
        <f>SUM(E70:E72)</f>
        <v>2744954</v>
      </c>
      <c r="F69" s="13">
        <f t="shared" si="5"/>
        <v>-9746.6000000000931</v>
      </c>
      <c r="G69" s="13">
        <f>SUM(G70:G72)</f>
        <v>1952545.4</v>
      </c>
      <c r="H69" s="13">
        <f t="shared" si="3"/>
        <v>71.132171978109653</v>
      </c>
      <c r="I69" s="13">
        <f t="shared" si="4"/>
        <v>-792408.60000000009</v>
      </c>
    </row>
    <row r="70" spans="1:12" x14ac:dyDescent="0.25">
      <c r="A70" s="23" t="s">
        <v>48</v>
      </c>
      <c r="B70" s="24" t="s">
        <v>77</v>
      </c>
      <c r="C70" s="24" t="s">
        <v>67</v>
      </c>
      <c r="D70" s="12">
        <v>189717.6</v>
      </c>
      <c r="E70" s="12">
        <v>189717.6</v>
      </c>
      <c r="F70" s="12">
        <f t="shared" si="5"/>
        <v>0</v>
      </c>
      <c r="G70" s="12">
        <v>139457.20000000001</v>
      </c>
      <c r="H70" s="12">
        <f t="shared" ref="H70:H78" si="6">G70/E70*100</f>
        <v>73.507782092963438</v>
      </c>
      <c r="I70" s="12">
        <f t="shared" ref="I70:I78" si="7">G70-E70</f>
        <v>-50260.399999999994</v>
      </c>
    </row>
    <row r="71" spans="1:12" x14ac:dyDescent="0.25">
      <c r="A71" s="23" t="s">
        <v>49</v>
      </c>
      <c r="B71" s="24" t="s">
        <v>77</v>
      </c>
      <c r="C71" s="24" t="s">
        <v>68</v>
      </c>
      <c r="D71" s="12">
        <v>1854980</v>
      </c>
      <c r="E71" s="12">
        <v>1845233.4</v>
      </c>
      <c r="F71" s="12">
        <f t="shared" si="5"/>
        <v>-9746.6000000000931</v>
      </c>
      <c r="G71" s="12">
        <v>1103187.7</v>
      </c>
      <c r="H71" s="12">
        <f t="shared" si="6"/>
        <v>59.785808125953068</v>
      </c>
      <c r="I71" s="12">
        <f t="shared" si="7"/>
        <v>-742045.7</v>
      </c>
    </row>
    <row r="72" spans="1:12" x14ac:dyDescent="0.25">
      <c r="A72" s="23" t="s">
        <v>50</v>
      </c>
      <c r="B72" s="24" t="s">
        <v>77</v>
      </c>
      <c r="C72" s="24" t="s">
        <v>69</v>
      </c>
      <c r="D72" s="12">
        <v>710003</v>
      </c>
      <c r="E72" s="12">
        <v>710003</v>
      </c>
      <c r="F72" s="12">
        <f t="shared" si="5"/>
        <v>0</v>
      </c>
      <c r="G72" s="12">
        <v>709900.5</v>
      </c>
      <c r="H72" s="12">
        <f t="shared" si="6"/>
        <v>99.985563441281229</v>
      </c>
      <c r="I72" s="12">
        <f t="shared" si="7"/>
        <v>-102.5</v>
      </c>
    </row>
    <row r="73" spans="1:12" x14ac:dyDescent="0.25">
      <c r="A73" s="21" t="s">
        <v>51</v>
      </c>
      <c r="B73" s="22" t="s">
        <v>78</v>
      </c>
      <c r="C73" s="22" t="s">
        <v>79</v>
      </c>
      <c r="D73" s="13">
        <f>SUM(D74:D75)</f>
        <v>460119.1</v>
      </c>
      <c r="E73" s="13">
        <f>SUM(E74:E75)</f>
        <v>460119.1</v>
      </c>
      <c r="F73" s="13">
        <f t="shared" si="5"/>
        <v>0</v>
      </c>
      <c r="G73" s="13">
        <f>SUM(G74:G75)</f>
        <v>460078.4</v>
      </c>
      <c r="H73" s="13">
        <f t="shared" si="6"/>
        <v>99.991154464137665</v>
      </c>
      <c r="I73" s="13">
        <f t="shared" si="7"/>
        <v>-40.699999999953434</v>
      </c>
    </row>
    <row r="74" spans="1:12" x14ac:dyDescent="0.25">
      <c r="A74" s="23" t="s">
        <v>52</v>
      </c>
      <c r="B74" s="24" t="s">
        <v>78</v>
      </c>
      <c r="C74" s="24" t="s">
        <v>67</v>
      </c>
      <c r="D74" s="12">
        <v>380451.1</v>
      </c>
      <c r="E74" s="12">
        <v>380451.1</v>
      </c>
      <c r="F74" s="12">
        <f t="shared" si="5"/>
        <v>0</v>
      </c>
      <c r="G74" s="12">
        <v>380410.4</v>
      </c>
      <c r="H74" s="12">
        <f t="shared" si="6"/>
        <v>99.989302173130795</v>
      </c>
      <c r="I74" s="12">
        <f t="shared" si="7"/>
        <v>-40.699999999953434</v>
      </c>
    </row>
    <row r="75" spans="1:12" x14ac:dyDescent="0.25">
      <c r="A75" s="23" t="s">
        <v>107</v>
      </c>
      <c r="B75" s="24" t="s">
        <v>78</v>
      </c>
      <c r="C75" s="24" t="s">
        <v>68</v>
      </c>
      <c r="D75" s="12">
        <v>79668</v>
      </c>
      <c r="E75" s="12">
        <v>79668</v>
      </c>
      <c r="F75" s="12">
        <f t="shared" si="5"/>
        <v>0</v>
      </c>
      <c r="G75" s="12">
        <v>79668</v>
      </c>
      <c r="H75" s="12">
        <f t="shared" si="6"/>
        <v>100</v>
      </c>
      <c r="I75" s="12">
        <f t="shared" si="7"/>
        <v>0</v>
      </c>
    </row>
    <row r="76" spans="1:12" ht="47.25" x14ac:dyDescent="0.25">
      <c r="A76" s="21" t="s">
        <v>91</v>
      </c>
      <c r="B76" s="22" t="s">
        <v>80</v>
      </c>
      <c r="C76" s="22" t="s">
        <v>79</v>
      </c>
      <c r="D76" s="13">
        <f>SUM(D77)</f>
        <v>13846.2</v>
      </c>
      <c r="E76" s="13">
        <f>SUM(E77)</f>
        <v>13846.2</v>
      </c>
      <c r="F76" s="13">
        <f t="shared" si="5"/>
        <v>0</v>
      </c>
      <c r="G76" s="13">
        <f>SUM(G77)</f>
        <v>6202.3</v>
      </c>
      <c r="H76" s="13">
        <f t="shared" si="6"/>
        <v>44.794239574756972</v>
      </c>
      <c r="I76" s="13">
        <f t="shared" si="7"/>
        <v>-7643.9000000000005</v>
      </c>
    </row>
    <row r="77" spans="1:12" ht="31.5" x14ac:dyDescent="0.25">
      <c r="A77" s="23" t="s">
        <v>92</v>
      </c>
      <c r="B77" s="24" t="s">
        <v>80</v>
      </c>
      <c r="C77" s="24" t="s">
        <v>67</v>
      </c>
      <c r="D77" s="12">
        <v>13846.2</v>
      </c>
      <c r="E77" s="12">
        <v>13846.2</v>
      </c>
      <c r="F77" s="12">
        <f t="shared" si="5"/>
        <v>0</v>
      </c>
      <c r="G77" s="12">
        <v>6202.3</v>
      </c>
      <c r="H77" s="12">
        <f t="shared" si="6"/>
        <v>44.794239574756972</v>
      </c>
      <c r="I77" s="12">
        <f t="shared" si="7"/>
        <v>-7643.9000000000005</v>
      </c>
    </row>
    <row r="78" spans="1:12" ht="63" x14ac:dyDescent="0.25">
      <c r="A78" s="21" t="s">
        <v>90</v>
      </c>
      <c r="B78" s="22" t="s">
        <v>81</v>
      </c>
      <c r="C78" s="22" t="s">
        <v>79</v>
      </c>
      <c r="D78" s="13">
        <f>SUM(D79:D81)</f>
        <v>6469072.6999999993</v>
      </c>
      <c r="E78" s="13">
        <f>SUM(E79:E81)</f>
        <v>6680813.7000000002</v>
      </c>
      <c r="F78" s="13">
        <f t="shared" si="5"/>
        <v>211741.00000000093</v>
      </c>
      <c r="G78" s="13">
        <f>SUM(G79:G81)</f>
        <v>6657090.2000000002</v>
      </c>
      <c r="H78" s="13">
        <f t="shared" si="6"/>
        <v>99.644901039524569</v>
      </c>
      <c r="I78" s="13">
        <f t="shared" si="7"/>
        <v>-23723.5</v>
      </c>
    </row>
    <row r="79" spans="1:12" ht="47.25" x14ac:dyDescent="0.25">
      <c r="A79" s="23" t="s">
        <v>53</v>
      </c>
      <c r="B79" s="24" t="s">
        <v>81</v>
      </c>
      <c r="C79" s="24" t="s">
        <v>67</v>
      </c>
      <c r="D79" s="12">
        <v>2470864.2999999998</v>
      </c>
      <c r="E79" s="12">
        <v>2470864.2999999998</v>
      </c>
      <c r="F79" s="12">
        <f t="shared" ref="F79:F81" si="8">E79-D79</f>
        <v>0</v>
      </c>
      <c r="G79" s="12">
        <v>2470864.2999999998</v>
      </c>
      <c r="H79" s="12">
        <f t="shared" ref="H79:H81" si="9">G79/E79*100</f>
        <v>100</v>
      </c>
      <c r="I79" s="12">
        <f t="shared" ref="I79:I81" si="10">G79-E79</f>
        <v>0</v>
      </c>
    </row>
    <row r="80" spans="1:12" x14ac:dyDescent="0.25">
      <c r="A80" s="23" t="s">
        <v>54</v>
      </c>
      <c r="B80" s="24" t="s">
        <v>81</v>
      </c>
      <c r="C80" s="24" t="s">
        <v>68</v>
      </c>
      <c r="D80" s="12">
        <v>605000</v>
      </c>
      <c r="E80" s="12">
        <v>557460.69999999995</v>
      </c>
      <c r="F80" s="12">
        <f t="shared" si="8"/>
        <v>-47539.300000000047</v>
      </c>
      <c r="G80" s="12">
        <v>557460.69999999995</v>
      </c>
      <c r="H80" s="12">
        <f t="shared" si="9"/>
        <v>100</v>
      </c>
      <c r="I80" s="12">
        <f t="shared" si="10"/>
        <v>0</v>
      </c>
    </row>
    <row r="81" spans="1:9" ht="31.5" x14ac:dyDescent="0.25">
      <c r="A81" s="23" t="s">
        <v>55</v>
      </c>
      <c r="B81" s="24" t="s">
        <v>81</v>
      </c>
      <c r="C81" s="24" t="s">
        <v>68</v>
      </c>
      <c r="D81" s="12">
        <v>3393208.4</v>
      </c>
      <c r="E81" s="12">
        <v>3652488.7</v>
      </c>
      <c r="F81" s="12">
        <f t="shared" si="8"/>
        <v>259280.30000000028</v>
      </c>
      <c r="G81" s="12">
        <v>3628765.2</v>
      </c>
      <c r="H81" s="12">
        <f t="shared" si="9"/>
        <v>99.350483959060583</v>
      </c>
      <c r="I81" s="12">
        <f t="shared" si="10"/>
        <v>-23723.5</v>
      </c>
    </row>
    <row r="82" spans="1:9" x14ac:dyDescent="0.25">
      <c r="D82" s="17"/>
    </row>
  </sheetData>
  <autoFilter ref="A5:I82"/>
  <mergeCells count="2">
    <mergeCell ref="A2:I2"/>
    <mergeCell ref="E1:I1"/>
  </mergeCells>
  <pageMargins left="0.78740157480314965" right="0.39370078740157483" top="0.78740157480314965" bottom="0.78740157480314965" header="0.11811023622047245" footer="0.11811023622047245"/>
  <pageSetup paperSize="9" scale="87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2021</vt:lpstr>
      <vt:lpstr>'2021'!SIGN</vt:lpstr>
      <vt:lpstr>'2021'!Заголовки_для_печати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Васютина Ольга Валерьевна</cp:lastModifiedBy>
  <cp:lastPrinted>2022-03-02T14:41:51Z</cp:lastPrinted>
  <dcterms:created xsi:type="dcterms:W3CDTF">2002-03-11T10:22:12Z</dcterms:created>
  <dcterms:modified xsi:type="dcterms:W3CDTF">2022-03-02T14:45:37Z</dcterms:modified>
</cp:coreProperties>
</file>