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800"/>
  </bookViews>
  <sheets>
    <sheet name="НА 01.07.2021" sheetId="1" r:id="rId1"/>
  </sheets>
  <definedNames>
    <definedName name="_xlnm._FilterDatabase" localSheetId="0" hidden="1">'НА 01.07.2021'!$A$16:$M$96</definedName>
    <definedName name="_xlnm.Print_Titles" localSheetId="0">'НА 01.07.2021'!$6:$8</definedName>
    <definedName name="_xlnm.Print_Area" localSheetId="0">'НА 01.07.2021'!$A$1:$K$95</definedName>
  </definedNames>
  <calcPr calcId="145621"/>
</workbook>
</file>

<file path=xl/calcChain.xml><?xml version="1.0" encoding="utf-8"?>
<calcChain xmlns="http://schemas.openxmlformats.org/spreadsheetml/2006/main">
  <c r="I94" i="1" l="1"/>
  <c r="G94" i="1"/>
  <c r="J94" i="1" s="1"/>
  <c r="D94" i="1"/>
  <c r="I93" i="1"/>
  <c r="G93" i="1"/>
  <c r="D93" i="1"/>
  <c r="I92" i="1"/>
  <c r="G92" i="1"/>
  <c r="D92" i="1"/>
  <c r="H91" i="1"/>
  <c r="F91" i="1"/>
  <c r="E91" i="1"/>
  <c r="C91" i="1"/>
  <c r="I90" i="1"/>
  <c r="G90" i="1"/>
  <c r="D90" i="1"/>
  <c r="D89" i="1" s="1"/>
  <c r="H89" i="1"/>
  <c r="F89" i="1"/>
  <c r="G89" i="1" s="1"/>
  <c r="J89" i="1" s="1"/>
  <c r="E89" i="1"/>
  <c r="C89" i="1"/>
  <c r="I89" i="1" s="1"/>
  <c r="I87" i="1"/>
  <c r="G87" i="1"/>
  <c r="D87" i="1"/>
  <c r="D85" i="1" s="1"/>
  <c r="I86" i="1"/>
  <c r="G86" i="1"/>
  <c r="D86" i="1"/>
  <c r="F85" i="1"/>
  <c r="G85" i="1" s="1"/>
  <c r="J85" i="1" s="1"/>
  <c r="E85" i="1"/>
  <c r="C85" i="1"/>
  <c r="K84" i="1"/>
  <c r="I84" i="1"/>
  <c r="G84" i="1"/>
  <c r="D84" i="1"/>
  <c r="K83" i="1"/>
  <c r="I83" i="1"/>
  <c r="G83" i="1"/>
  <c r="J83" i="1" s="1"/>
  <c r="D83" i="1"/>
  <c r="K82" i="1"/>
  <c r="I82" i="1"/>
  <c r="G82" i="1"/>
  <c r="D82" i="1"/>
  <c r="J82" i="1" s="1"/>
  <c r="H81" i="1"/>
  <c r="F81" i="1"/>
  <c r="G81" i="1" s="1"/>
  <c r="E81" i="1"/>
  <c r="D81" i="1"/>
  <c r="C81" i="1"/>
  <c r="K80" i="1"/>
  <c r="I80" i="1"/>
  <c r="G80" i="1"/>
  <c r="J80" i="1" s="1"/>
  <c r="D80" i="1"/>
  <c r="K79" i="1"/>
  <c r="I79" i="1"/>
  <c r="G79" i="1"/>
  <c r="J79" i="1" s="1"/>
  <c r="D79" i="1"/>
  <c r="I78" i="1"/>
  <c r="H78" i="1"/>
  <c r="K78" i="1" s="1"/>
  <c r="G78" i="1"/>
  <c r="J78" i="1" s="1"/>
  <c r="E78" i="1"/>
  <c r="D78" i="1"/>
  <c r="D75" i="1" s="1"/>
  <c r="I77" i="1"/>
  <c r="G77" i="1"/>
  <c r="J77" i="1" s="1"/>
  <c r="D77" i="1"/>
  <c r="K76" i="1"/>
  <c r="I76" i="1"/>
  <c r="G76" i="1"/>
  <c r="J76" i="1" s="1"/>
  <c r="D76" i="1"/>
  <c r="H75" i="1"/>
  <c r="F75" i="1"/>
  <c r="E75" i="1"/>
  <c r="C75" i="1"/>
  <c r="K74" i="1"/>
  <c r="I74" i="1"/>
  <c r="G74" i="1"/>
  <c r="D74" i="1"/>
  <c r="I73" i="1"/>
  <c r="G73" i="1"/>
  <c r="J73" i="1" s="1"/>
  <c r="D73" i="1"/>
  <c r="I72" i="1"/>
  <c r="G72" i="1"/>
  <c r="D72" i="1"/>
  <c r="K71" i="1"/>
  <c r="I71" i="1"/>
  <c r="G71" i="1"/>
  <c r="D71" i="1"/>
  <c r="D67" i="1" s="1"/>
  <c r="I70" i="1"/>
  <c r="G70" i="1"/>
  <c r="J70" i="1" s="1"/>
  <c r="D70" i="1"/>
  <c r="K69" i="1"/>
  <c r="I69" i="1"/>
  <c r="G69" i="1"/>
  <c r="J69" i="1" s="1"/>
  <c r="D69" i="1"/>
  <c r="K68" i="1"/>
  <c r="I68" i="1"/>
  <c r="G68" i="1"/>
  <c r="D68" i="1"/>
  <c r="H67" i="1"/>
  <c r="K67" i="1" s="1"/>
  <c r="F67" i="1"/>
  <c r="E67" i="1"/>
  <c r="C67" i="1"/>
  <c r="K66" i="1"/>
  <c r="I66" i="1"/>
  <c r="G66" i="1"/>
  <c r="D66" i="1"/>
  <c r="D63" i="1" s="1"/>
  <c r="I65" i="1"/>
  <c r="G65" i="1"/>
  <c r="J65" i="1" s="1"/>
  <c r="D65" i="1"/>
  <c r="K64" i="1"/>
  <c r="I64" i="1"/>
  <c r="G64" i="1"/>
  <c r="J64" i="1" s="1"/>
  <c r="D64" i="1"/>
  <c r="H63" i="1"/>
  <c r="F63" i="1"/>
  <c r="E63" i="1"/>
  <c r="C63" i="1"/>
  <c r="K62" i="1"/>
  <c r="I62" i="1"/>
  <c r="G62" i="1"/>
  <c r="D62" i="1"/>
  <c r="D54" i="1" s="1"/>
  <c r="D88" i="1" s="1"/>
  <c r="I61" i="1"/>
  <c r="G61" i="1"/>
  <c r="J61" i="1" s="1"/>
  <c r="D61" i="1"/>
  <c r="I60" i="1"/>
  <c r="G60" i="1"/>
  <c r="D60" i="1"/>
  <c r="K59" i="1"/>
  <c r="I59" i="1"/>
  <c r="G59" i="1"/>
  <c r="D59" i="1"/>
  <c r="K58" i="1"/>
  <c r="I58" i="1"/>
  <c r="G58" i="1"/>
  <c r="D58" i="1"/>
  <c r="K57" i="1"/>
  <c r="I57" i="1"/>
  <c r="G57" i="1"/>
  <c r="D57" i="1"/>
  <c r="K56" i="1"/>
  <c r="I56" i="1"/>
  <c r="G56" i="1"/>
  <c r="D56" i="1"/>
  <c r="K55" i="1"/>
  <c r="I55" i="1"/>
  <c r="G55" i="1"/>
  <c r="D55" i="1"/>
  <c r="H54" i="1"/>
  <c r="F54" i="1"/>
  <c r="I54" i="1" s="1"/>
  <c r="E54" i="1"/>
  <c r="C54" i="1"/>
  <c r="K53" i="1"/>
  <c r="I53" i="1"/>
  <c r="G53" i="1"/>
  <c r="D53" i="1"/>
  <c r="K52" i="1"/>
  <c r="I52" i="1"/>
  <c r="G52" i="1"/>
  <c r="J52" i="1" s="1"/>
  <c r="D52" i="1"/>
  <c r="H51" i="1"/>
  <c r="F51" i="1"/>
  <c r="E51" i="1"/>
  <c r="D51" i="1"/>
  <c r="C51" i="1"/>
  <c r="I50" i="1"/>
  <c r="G50" i="1"/>
  <c r="J50" i="1" s="1"/>
  <c r="D50" i="1"/>
  <c r="K49" i="1"/>
  <c r="I49" i="1"/>
  <c r="G49" i="1"/>
  <c r="J49" i="1" s="1"/>
  <c r="D49" i="1"/>
  <c r="I48" i="1"/>
  <c r="G48" i="1"/>
  <c r="E48" i="1"/>
  <c r="D48" i="1" s="1"/>
  <c r="D46" i="1" s="1"/>
  <c r="K47" i="1"/>
  <c r="I47" i="1"/>
  <c r="G47" i="1"/>
  <c r="J47" i="1" s="1"/>
  <c r="D47" i="1"/>
  <c r="H46" i="1"/>
  <c r="F46" i="1"/>
  <c r="G46" i="1" s="1"/>
  <c r="J46" i="1" s="1"/>
  <c r="C46" i="1"/>
  <c r="C16" i="1" s="1"/>
  <c r="K45" i="1"/>
  <c r="I45" i="1"/>
  <c r="G45" i="1"/>
  <c r="D45" i="1"/>
  <c r="J45" i="1" s="1"/>
  <c r="I44" i="1"/>
  <c r="G44" i="1"/>
  <c r="D44" i="1"/>
  <c r="K43" i="1"/>
  <c r="I43" i="1"/>
  <c r="G43" i="1"/>
  <c r="J43" i="1" s="1"/>
  <c r="D43" i="1"/>
  <c r="K42" i="1"/>
  <c r="I42" i="1"/>
  <c r="G42" i="1"/>
  <c r="J42" i="1" s="1"/>
  <c r="D42" i="1"/>
  <c r="K41" i="1"/>
  <c r="I41" i="1"/>
  <c r="G41" i="1"/>
  <c r="J41" i="1" s="1"/>
  <c r="D41" i="1"/>
  <c r="K40" i="1"/>
  <c r="I40" i="1"/>
  <c r="G40" i="1"/>
  <c r="D40" i="1"/>
  <c r="K39" i="1"/>
  <c r="I39" i="1"/>
  <c r="G39" i="1"/>
  <c r="J39" i="1" s="1"/>
  <c r="D39" i="1"/>
  <c r="K38" i="1"/>
  <c r="I38" i="1"/>
  <c r="G38" i="1"/>
  <c r="J38" i="1" s="1"/>
  <c r="D38" i="1"/>
  <c r="I37" i="1"/>
  <c r="G37" i="1"/>
  <c r="D37" i="1"/>
  <c r="K36" i="1"/>
  <c r="I36" i="1"/>
  <c r="G36" i="1"/>
  <c r="D36" i="1"/>
  <c r="H35" i="1"/>
  <c r="F35" i="1"/>
  <c r="G35" i="1" s="1"/>
  <c r="E35" i="1"/>
  <c r="C35" i="1"/>
  <c r="I34" i="1"/>
  <c r="G34" i="1"/>
  <c r="D34" i="1"/>
  <c r="I33" i="1"/>
  <c r="G33" i="1"/>
  <c r="J33" i="1" s="1"/>
  <c r="D33" i="1"/>
  <c r="I32" i="1"/>
  <c r="G32" i="1"/>
  <c r="D32" i="1"/>
  <c r="H31" i="1"/>
  <c r="F31" i="1"/>
  <c r="E31" i="1"/>
  <c r="D31" i="1"/>
  <c r="C31" i="1"/>
  <c r="K30" i="1"/>
  <c r="I30" i="1"/>
  <c r="G30" i="1"/>
  <c r="D30" i="1"/>
  <c r="H29" i="1"/>
  <c r="G29" i="1" s="1"/>
  <c r="F29" i="1"/>
  <c r="E29" i="1"/>
  <c r="D29" i="1" s="1"/>
  <c r="C29" i="1"/>
  <c r="I29" i="1" s="1"/>
  <c r="K28" i="1"/>
  <c r="I28" i="1"/>
  <c r="D28" i="1"/>
  <c r="J28" i="1" s="1"/>
  <c r="I27" i="1"/>
  <c r="D27" i="1"/>
  <c r="J27" i="1" s="1"/>
  <c r="I26" i="1"/>
  <c r="D26" i="1"/>
  <c r="J26" i="1" s="1"/>
  <c r="I25" i="1"/>
  <c r="D25" i="1"/>
  <c r="J25" i="1" s="1"/>
  <c r="J24" i="1"/>
  <c r="I24" i="1"/>
  <c r="D24" i="1"/>
  <c r="K23" i="1"/>
  <c r="J23" i="1"/>
  <c r="I23" i="1"/>
  <c r="D23" i="1"/>
  <c r="I22" i="1"/>
  <c r="D22" i="1"/>
  <c r="J22" i="1" s="1"/>
  <c r="K21" i="1"/>
  <c r="I21" i="1"/>
  <c r="D21" i="1"/>
  <c r="J21" i="1" s="1"/>
  <c r="I20" i="1"/>
  <c r="D20" i="1"/>
  <c r="J20" i="1" s="1"/>
  <c r="H19" i="1"/>
  <c r="F19" i="1"/>
  <c r="I19" i="1" s="1"/>
  <c r="E19" i="1"/>
  <c r="C19" i="1"/>
  <c r="F16" i="1"/>
  <c r="F14" i="1"/>
  <c r="C14" i="1"/>
  <c r="H13" i="1"/>
  <c r="H9" i="1" s="1"/>
  <c r="E13" i="1"/>
  <c r="C13" i="1" s="1"/>
  <c r="F12" i="1"/>
  <c r="I12" i="1" s="1"/>
  <c r="C12" i="1"/>
  <c r="G9" i="1"/>
  <c r="F10" i="1" s="1"/>
  <c r="D9" i="1"/>
  <c r="I16" i="1" l="1"/>
  <c r="I46" i="1"/>
  <c r="D19" i="1"/>
  <c r="D35" i="1"/>
  <c r="J35" i="1" s="1"/>
  <c r="K51" i="1"/>
  <c r="J53" i="1"/>
  <c r="K63" i="1"/>
  <c r="K75" i="1"/>
  <c r="J81" i="1"/>
  <c r="J84" i="1"/>
  <c r="J87" i="1"/>
  <c r="J90" i="1"/>
  <c r="I91" i="1"/>
  <c r="J92" i="1"/>
  <c r="I31" i="1"/>
  <c r="G31" i="1"/>
  <c r="J31" i="1" s="1"/>
  <c r="J34" i="1"/>
  <c r="J36" i="1"/>
  <c r="J37" i="1"/>
  <c r="K46" i="1"/>
  <c r="G51" i="1"/>
  <c r="J51" i="1" s="1"/>
  <c r="E88" i="1"/>
  <c r="J55" i="1"/>
  <c r="J56" i="1"/>
  <c r="J57" i="1"/>
  <c r="J58" i="1"/>
  <c r="J59" i="1"/>
  <c r="J60" i="1"/>
  <c r="I63" i="1"/>
  <c r="G67" i="1"/>
  <c r="J67" i="1" s="1"/>
  <c r="J74" i="1"/>
  <c r="K81" i="1"/>
  <c r="J86" i="1"/>
  <c r="G91" i="1"/>
  <c r="E9" i="1"/>
  <c r="H16" i="1"/>
  <c r="J32" i="1"/>
  <c r="K35" i="1"/>
  <c r="J40" i="1"/>
  <c r="J44" i="1"/>
  <c r="E46" i="1"/>
  <c r="E16" i="1" s="1"/>
  <c r="M47" i="1"/>
  <c r="C88" i="1"/>
  <c r="H88" i="1"/>
  <c r="J62" i="1"/>
  <c r="J66" i="1"/>
  <c r="J68" i="1"/>
  <c r="J71" i="1"/>
  <c r="J72" i="1"/>
  <c r="I75" i="1"/>
  <c r="I85" i="1"/>
  <c r="D91" i="1"/>
  <c r="J93" i="1"/>
  <c r="C9" i="1"/>
  <c r="J48" i="1"/>
  <c r="K88" i="1"/>
  <c r="F13" i="1"/>
  <c r="G19" i="1"/>
  <c r="K19" i="1"/>
  <c r="K48" i="1"/>
  <c r="I51" i="1"/>
  <c r="G63" i="1"/>
  <c r="J63" i="1" s="1"/>
  <c r="G75" i="1"/>
  <c r="J75" i="1" s="1"/>
  <c r="I35" i="1"/>
  <c r="G54" i="1"/>
  <c r="J54" i="1" s="1"/>
  <c r="K54" i="1"/>
  <c r="I67" i="1"/>
  <c r="I81" i="1"/>
  <c r="F88" i="1"/>
  <c r="K29" i="1"/>
  <c r="J91" i="1" l="1"/>
  <c r="D16" i="1"/>
  <c r="C17" i="1" s="1"/>
  <c r="C10" i="1"/>
  <c r="K16" i="1"/>
  <c r="I13" i="1"/>
  <c r="F9" i="1"/>
  <c r="I9" i="1" s="1"/>
  <c r="G88" i="1"/>
  <c r="J88" i="1" s="1"/>
  <c r="I88" i="1"/>
  <c r="J19" i="1"/>
  <c r="G16" i="1"/>
  <c r="F17" i="1" l="1"/>
  <c r="J16" i="1"/>
</calcChain>
</file>

<file path=xl/sharedStrings.xml><?xml version="1.0" encoding="utf-8"?>
<sst xmlns="http://schemas.openxmlformats.org/spreadsheetml/2006/main" count="176" uniqueCount="171">
  <si>
    <t>Информация об исполнении областного бюджета Ленинградской области на 01.07.2021. (за счет собственных средств и безвозмездных поступлений текущего года)</t>
  </si>
  <si>
    <t>(по данным месячного отчета)</t>
  </si>
  <si>
    <t>тыс. руб.</t>
  </si>
  <si>
    <t>Раздел, подраздел</t>
  </si>
  <si>
    <t>Наименование раздела, подраздела</t>
  </si>
  <si>
    <t>на 01.07.2021.</t>
  </si>
  <si>
    <t>Назначено на год, всего</t>
  </si>
  <si>
    <t>в т.ч. за счет собственных средств</t>
  </si>
  <si>
    <t>в т.ч. за счет безвозмездных поступлений</t>
  </si>
  <si>
    <t>Исполнено, всего</t>
  </si>
  <si>
    <t>% исполнения плана года</t>
  </si>
  <si>
    <t>% исполнения расходов  за счет собственных средств</t>
  </si>
  <si>
    <t>% исполнения расходов за счет безвозмездных поступлений</t>
  </si>
  <si>
    <t>ДОХОДЫ (всего)</t>
  </si>
  <si>
    <t>проверка формул</t>
  </si>
  <si>
    <t>в том числе:</t>
  </si>
  <si>
    <t>Налоговые и неналоговые доходы</t>
  </si>
  <si>
    <t>Безвозмездные поступления от других бюджетов, корпорации, прочие</t>
  </si>
  <si>
    <t>Доходы от возврата остатков межбюджетных трансфертов прошлых лет, возврат остатков межбюджетных трансфертов прошлых лет</t>
  </si>
  <si>
    <t>РАСХОДЫ (всего)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</si>
  <si>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</si>
  <si>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</si>
  <si>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</si>
  <si>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</si>
  <si>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</si>
  <si>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</si>
  <si>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</si>
  <si>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</si>
  <si>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</si>
  <si>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</si>
  <si>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</si>
  <si>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Обсепечение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</si>
  <si>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</si>
  <si>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</si>
  <si>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</si>
  <si>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</si>
  <si>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</si>
  <si>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</si>
  <si>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</si>
  <si>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</si>
  <si>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</si>
  <si>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</si>
  <si>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</si>
  <si>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</si>
  <si>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</si>
  <si>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</si>
  <si>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</si>
  <si>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</si>
  <si>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</si>
  <si>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</si>
  <si>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</si>
  <si>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</si>
  <si>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</si>
  <si>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</si>
  <si>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</si>
  <si>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</si>
  <si>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</si>
  <si>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</si>
  <si>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</si>
  <si>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</si>
  <si>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</si>
  <si>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</si>
  <si>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</si>
  <si>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</si>
  <si>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</si>
  <si>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</si>
  <si>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</si>
  <si>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</si>
  <si>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</si>
  <si>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</si>
  <si>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</si>
  <si>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</si>
  <si>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</si>
  <si>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</si>
  <si>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</si>
  <si>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</si>
  <si>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</si>
  <si>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</si>
  <si>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</si>
  <si>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</si>
  <si>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</si>
  <si>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</si>
  <si>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</si>
  <si>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</si>
  <si>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</si>
  <si>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</si>
  <si>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</si>
  <si>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</si>
  <si>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</si>
  <si>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</si>
  <si>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</si>
  <si>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</si>
  <si>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</si>
  <si>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</si>
  <si>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</si>
  <si>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</si>
  <si>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</si>
  <si>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</si>
  <si>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</si>
  <si>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</si>
  <si>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</si>
  <si>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</si>
  <si>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</si>
  <si>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</si>
  <si>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</si>
  <si>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</si>
  <si>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</si>
  <si>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</si>
  <si>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</si>
  <si>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</si>
  <si>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</si>
  <si>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</si>
  <si>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</si>
  <si>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</si>
  <si>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</si>
  <si>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</si>
  <si>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</si>
  <si>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</si>
  <si>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</si>
  <si>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</si>
  <si>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</si>
  <si>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</si>
  <si>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</si>
  <si>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</si>
  <si>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</si>
  <si>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</si>
  <si>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</si>
  <si>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</si>
  <si>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</si>
  <si>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</si>
  <si>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</si>
  <si>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</si>
  <si>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</si>
  <si>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</si>
  <si>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</si>
  <si>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</si>
  <si>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</si>
  <si>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</si>
  <si>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</si>
  <si>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</si>
  <si>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</si>
  <si>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</si>
  <si>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</si>
  <si>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</si>
  <si>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</si>
  <si>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</si>
  <si>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</si>
  <si>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</si>
  <si>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</si>
  <si>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</si>
  <si>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</si>
  <si>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</si>
  <si>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</si>
  <si>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</si>
  <si>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</si>
  <si>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</si>
  <si>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</si>
  <si>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</si>
  <si>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</si>
  <si>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</si>
  <si>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</si>
  <si>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1301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</si>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</sst>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 Cyr"/>
      <charset val="204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name val="Arial"/>
      <family val="2"/>
      <charset val="204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4" fillId="2" borderId="0" xfId="0" applyFont="1" applyFill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left" vertical="top" wrapText="1" shrinkToFit="1"/>
    </xf>
    <xf numFmtId="164" fontId="3" fillId="2" borderId="1" xfId="1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right" vertical="top" wrapText="1" shrinkToFit="1"/>
    </xf>
    <xf numFmtId="0" fontId="7" fillId="2" borderId="1" xfId="0" applyFont="1" applyFill="1" applyBorder="1" applyAlignment="1">
      <alignment horizontal="left" vertical="top" wrapText="1" shrinkToFit="1"/>
    </xf>
    <xf numFmtId="164" fontId="4" fillId="2" borderId="1" xfId="0" applyNumberFormat="1" applyFont="1" applyFill="1" applyBorder="1" applyAlignment="1">
      <alignment horizontal="center" vertical="top" wrapText="1" shrinkToFit="1"/>
    </xf>
    <xf numFmtId="4" fontId="4" fillId="2" borderId="1" xfId="0" applyNumberFormat="1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left" vertical="top" wrapText="1" shrinkToFit="1"/>
    </xf>
    <xf numFmtId="164" fontId="4" fillId="2" borderId="1" xfId="1" applyNumberFormat="1" applyFont="1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top" wrapText="1" shrinkToFit="1"/>
    </xf>
    <xf numFmtId="49" fontId="9" fillId="2" borderId="1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 shrinkToFit="1"/>
    </xf>
    <xf numFmtId="164" fontId="4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center" vertical="top"/>
    </xf>
    <xf numFmtId="164" fontId="4" fillId="2" borderId="0" xfId="1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top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center" vertical="top" wrapText="1" shrinkToFit="1"/>
    </xf>
    <xf numFmtId="0" fontId="5" fillId="2" borderId="3" xfId="0" applyNumberFormat="1" applyFont="1" applyFill="1" applyBorder="1" applyAlignment="1">
      <alignment horizontal="center" vertical="top" wrapText="1" shrinkToFit="1"/>
    </xf>
    <xf numFmtId="0" fontId="5" fillId="2" borderId="4" xfId="0" applyNumberFormat="1" applyFont="1" applyFill="1" applyBorder="1" applyAlignment="1">
      <alignment horizontal="center" vertical="top" wrapText="1" shrinkToFit="1"/>
    </xf>
    <xf numFmtId="0" fontId="5" fillId="2" borderId="5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  <xf numFmtId="0" fontId="12" fillId="2" borderId="0" xfId="0" applyFont="1" applyFill="1" applyAlignment="1">
      <alignment horizontal="right" vertical="top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topLeftCell="A57" zoomScale="60" zoomScaleNormal="60" workbookViewId="0">
      <selection activeCell="E96" sqref="E96"/>
    </sheetView>
  </sheetViews>
  <sheetFormatPr defaultRowHeight="12.75" x14ac:dyDescent="0.2"/>
  <cols>
    <col min="1" max="1" width="9.28515625" style="1" customWidth="1"/>
    <col min="2" max="2" width="86.5703125" style="2" customWidth="1"/>
    <col min="3" max="3" width="19.28515625" style="3" customWidth="1"/>
    <col min="4" max="4" width="19.5703125" style="1" customWidth="1"/>
    <col min="5" max="5" width="20" style="1" customWidth="1"/>
    <col min="6" max="6" width="18.5703125" style="1" customWidth="1"/>
    <col min="7" max="7" width="19.42578125" style="1" customWidth="1"/>
    <col min="8" max="8" width="17.85546875" style="1" customWidth="1"/>
    <col min="9" max="9" width="16.28515625" style="1" customWidth="1"/>
    <col min="10" max="10" width="20.5703125" style="1" customWidth="1"/>
    <col min="11" max="11" width="18.7109375" style="1" customWidth="1"/>
    <col min="12" max="12" width="9.140625" style="4" customWidth="1"/>
    <col min="13" max="13" width="12.42578125" style="4" hidden="1" customWidth="1"/>
    <col min="14" max="14" width="17.5703125" style="4" customWidth="1"/>
    <col min="15" max="16384" width="9.140625" style="4"/>
  </cols>
  <sheetData>
    <row r="1" spans="1:11" ht="34.5" customHeight="1" x14ac:dyDescent="0.2">
      <c r="H1" s="41" t="s">
        <v>170</v>
      </c>
      <c r="I1" s="41"/>
      <c r="J1" s="41"/>
      <c r="K1" s="41"/>
    </row>
    <row r="2" spans="1:11" hidden="1" x14ac:dyDescent="0.2"/>
    <row r="3" spans="1:11" ht="25.5" customHeight="1" x14ac:dyDescent="0.2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9.5" customHeight="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">
      <c r="A5" s="5"/>
      <c r="F5" s="3"/>
      <c r="G5" s="6"/>
      <c r="H5" s="6"/>
      <c r="I5" s="5"/>
      <c r="J5" s="5"/>
      <c r="K5" s="7" t="s">
        <v>2</v>
      </c>
    </row>
    <row r="6" spans="1:11" ht="18.75" customHeight="1" x14ac:dyDescent="0.2">
      <c r="A6" s="31" t="s">
        <v>3</v>
      </c>
      <c r="B6" s="34" t="s">
        <v>4</v>
      </c>
      <c r="C6" s="37" t="s">
        <v>5</v>
      </c>
      <c r="D6" s="38"/>
      <c r="E6" s="38"/>
      <c r="F6" s="38"/>
      <c r="G6" s="38"/>
      <c r="H6" s="38"/>
      <c r="I6" s="38"/>
      <c r="J6" s="38"/>
      <c r="K6" s="39"/>
    </row>
    <row r="7" spans="1:11" ht="13.15" customHeight="1" x14ac:dyDescent="0.2">
      <c r="A7" s="31"/>
      <c r="B7" s="35"/>
      <c r="C7" s="40" t="s">
        <v>6</v>
      </c>
      <c r="D7" s="31" t="s">
        <v>7</v>
      </c>
      <c r="E7" s="31" t="s">
        <v>8</v>
      </c>
      <c r="F7" s="40" t="s">
        <v>9</v>
      </c>
      <c r="G7" s="31" t="s">
        <v>7</v>
      </c>
      <c r="H7" s="31" t="s">
        <v>8</v>
      </c>
      <c r="I7" s="31" t="s">
        <v>10</v>
      </c>
      <c r="J7" s="31" t="s">
        <v>11</v>
      </c>
      <c r="K7" s="31" t="s">
        <v>12</v>
      </c>
    </row>
    <row r="8" spans="1:11" ht="45" customHeight="1" x14ac:dyDescent="0.2">
      <c r="A8" s="31"/>
      <c r="B8" s="36"/>
      <c r="C8" s="40"/>
      <c r="D8" s="31"/>
      <c r="E8" s="31"/>
      <c r="F8" s="40"/>
      <c r="G8" s="31"/>
      <c r="H8" s="31"/>
      <c r="I8" s="31"/>
      <c r="J8" s="31"/>
      <c r="K8" s="31"/>
    </row>
    <row r="9" spans="1:11" ht="18.75" customHeight="1" x14ac:dyDescent="0.2">
      <c r="A9" s="8"/>
      <c r="B9" s="9" t="s">
        <v>13</v>
      </c>
      <c r="C9" s="10">
        <f t="shared" ref="C9:H9" si="0">C12+C13+C14</f>
        <v>156454040.5</v>
      </c>
      <c r="D9" s="10">
        <f>D12+D13+D14</f>
        <v>135498031.90000001</v>
      </c>
      <c r="E9" s="10">
        <f t="shared" si="0"/>
        <v>20956008.600000001</v>
      </c>
      <c r="F9" s="10">
        <f t="shared" si="0"/>
        <v>72076679.889999986</v>
      </c>
      <c r="G9" s="10">
        <f t="shared" si="0"/>
        <v>62510678.619999997</v>
      </c>
      <c r="H9" s="10">
        <f t="shared" si="0"/>
        <v>9566001.2699999996</v>
      </c>
      <c r="I9" s="11">
        <f>F9/C9*100</f>
        <v>46.068915612313624</v>
      </c>
      <c r="J9" s="11"/>
      <c r="K9" s="11"/>
    </row>
    <row r="10" spans="1:11" ht="20.25" hidden="1" customHeight="1" x14ac:dyDescent="0.2">
      <c r="A10" s="8"/>
      <c r="B10" s="12" t="s">
        <v>14</v>
      </c>
      <c r="C10" s="10">
        <f>D9+E9</f>
        <v>156454040.5</v>
      </c>
      <c r="D10" s="10"/>
      <c r="E10" s="10"/>
      <c r="F10" s="10">
        <f>G9+H9</f>
        <v>72076679.890000001</v>
      </c>
      <c r="G10" s="10"/>
      <c r="H10" s="10"/>
      <c r="I10" s="11"/>
      <c r="J10" s="11"/>
      <c r="K10" s="11"/>
    </row>
    <row r="11" spans="1:11" ht="17.25" customHeight="1" x14ac:dyDescent="0.2">
      <c r="A11" s="8"/>
      <c r="B11" s="13" t="s">
        <v>15</v>
      </c>
      <c r="C11" s="14"/>
      <c r="D11" s="15"/>
      <c r="E11" s="10"/>
      <c r="F11" s="10"/>
      <c r="G11" s="10"/>
      <c r="H11" s="10"/>
      <c r="I11" s="11"/>
      <c r="J11" s="11"/>
      <c r="K11" s="11"/>
    </row>
    <row r="12" spans="1:11" ht="16.5" customHeight="1" x14ac:dyDescent="0.2">
      <c r="A12" s="8"/>
      <c r="B12" s="16" t="s">
        <v>16</v>
      </c>
      <c r="C12" s="17">
        <f>D12</f>
        <v>135498031.90000001</v>
      </c>
      <c r="D12" s="17">
        <v>135498031.90000001</v>
      </c>
      <c r="E12" s="17"/>
      <c r="F12" s="17">
        <f>G12</f>
        <v>62510678.619999997</v>
      </c>
      <c r="G12" s="17">
        <v>62510678.619999997</v>
      </c>
      <c r="H12" s="17"/>
      <c r="I12" s="14">
        <f>F12/C12*100</f>
        <v>46.134012238741597</v>
      </c>
      <c r="J12" s="14"/>
      <c r="K12" s="14"/>
    </row>
    <row r="13" spans="1:11" ht="19.5" customHeight="1" x14ac:dyDescent="0.2">
      <c r="A13" s="8"/>
      <c r="B13" s="16" t="s">
        <v>17</v>
      </c>
      <c r="C13" s="17">
        <f>E13</f>
        <v>20556008.600000001</v>
      </c>
      <c r="D13" s="17"/>
      <c r="E13" s="17">
        <f>20956008.6-E14</f>
        <v>20556008.600000001</v>
      </c>
      <c r="F13" s="17">
        <f>H13</f>
        <v>9138949.1699999999</v>
      </c>
      <c r="G13" s="17"/>
      <c r="H13" s="17">
        <f>9566001.27-H14</f>
        <v>9138949.1699999999</v>
      </c>
      <c r="I13" s="14">
        <f>F13/C13*100</f>
        <v>44.458772847565356</v>
      </c>
      <c r="J13" s="14"/>
      <c r="K13" s="14"/>
    </row>
    <row r="14" spans="1:11" ht="33" customHeight="1" x14ac:dyDescent="0.2">
      <c r="A14" s="8"/>
      <c r="B14" s="16" t="s">
        <v>18</v>
      </c>
      <c r="C14" s="17">
        <f>E14</f>
        <v>400000</v>
      </c>
      <c r="D14" s="17"/>
      <c r="E14" s="17">
        <v>400000</v>
      </c>
      <c r="F14" s="17">
        <f>H14</f>
        <v>427052.1</v>
      </c>
      <c r="G14" s="17"/>
      <c r="H14" s="17">
        <v>427052.1</v>
      </c>
      <c r="I14" s="14"/>
      <c r="J14" s="14"/>
      <c r="K14" s="14"/>
    </row>
    <row r="15" spans="1:11" ht="15.75" x14ac:dyDescent="0.2">
      <c r="A15" s="8"/>
      <c r="B15" s="16"/>
      <c r="C15" s="14"/>
      <c r="D15" s="15"/>
      <c r="E15" s="18"/>
      <c r="F15" s="15"/>
      <c r="G15" s="17"/>
      <c r="H15" s="17"/>
      <c r="I15" s="14"/>
      <c r="J15" s="14"/>
      <c r="K15" s="14"/>
    </row>
    <row r="16" spans="1:11" ht="16.5" customHeight="1" x14ac:dyDescent="0.2">
      <c r="A16" s="8"/>
      <c r="B16" s="9" t="s">
        <v>19</v>
      </c>
      <c r="C16" s="11">
        <f t="shared" ref="C16:H16" si="1">C19+C29+C31+C35+C46+C51+C54+C63+C75+C67+C81+C85+C89+C91</f>
        <v>176452664.35999995</v>
      </c>
      <c r="D16" s="11">
        <f t="shared" si="1"/>
        <v>155817507.97999996</v>
      </c>
      <c r="E16" s="11">
        <f t="shared" si="1"/>
        <v>20635156.379999999</v>
      </c>
      <c r="F16" s="11">
        <f t="shared" si="1"/>
        <v>81719524.820000008</v>
      </c>
      <c r="G16" s="11">
        <f t="shared" si="1"/>
        <v>73195572.75</v>
      </c>
      <c r="H16" s="11">
        <f t="shared" si="1"/>
        <v>8523952.0700000003</v>
      </c>
      <c r="I16" s="11">
        <f>F16/C16*100</f>
        <v>46.312434621715468</v>
      </c>
      <c r="J16" s="11">
        <f>G16/D16*100</f>
        <v>46.975191490929923</v>
      </c>
      <c r="K16" s="11">
        <f>H16/E16*100</f>
        <v>41.30791118337045</v>
      </c>
    </row>
    <row r="17" spans="1:13" ht="15.75" hidden="1" x14ac:dyDescent="0.2">
      <c r="A17" s="8"/>
      <c r="B17" s="12" t="s">
        <v>14</v>
      </c>
      <c r="C17" s="11">
        <f>D16+E16</f>
        <v>176452664.35999995</v>
      </c>
      <c r="D17" s="11"/>
      <c r="E17" s="11"/>
      <c r="F17" s="11">
        <f>G16+H16</f>
        <v>81719524.819999993</v>
      </c>
      <c r="G17" s="11"/>
      <c r="H17" s="11"/>
      <c r="I17" s="11"/>
      <c r="J17" s="11"/>
      <c r="K17" s="11"/>
    </row>
    <row r="18" spans="1:13" ht="16.5" customHeight="1" x14ac:dyDescent="0.2">
      <c r="A18" s="8"/>
      <c r="B18" s="13" t="s">
        <v>15</v>
      </c>
      <c r="C18" s="14"/>
      <c r="D18" s="14"/>
      <c r="E18" s="14"/>
      <c r="F18" s="14"/>
      <c r="G18" s="14"/>
      <c r="H18" s="14"/>
      <c r="I18" s="11"/>
      <c r="J18" s="14"/>
      <c r="K18" s="14"/>
    </row>
    <row r="19" spans="1:13" ht="20.25" customHeight="1" x14ac:dyDescent="0.2">
      <c r="A19" s="19" t="s">
        <v>20</v>
      </c>
      <c r="B19" s="9" t="s">
        <v>21</v>
      </c>
      <c r="C19" s="10">
        <f>SUM(C20:C28)</f>
        <v>9493201.9299999997</v>
      </c>
      <c r="D19" s="10">
        <f>SUM(D20:D28)</f>
        <v>9366414.2300000004</v>
      </c>
      <c r="E19" s="10">
        <f>SUM(E20:E28)</f>
        <v>126787.70000000001</v>
      </c>
      <c r="F19" s="10">
        <f>SUM(F20:F28)</f>
        <v>3569743.1399999997</v>
      </c>
      <c r="G19" s="10">
        <f t="shared" ref="G19:G83" si="2">F19-H19</f>
        <v>3519708.7399999998</v>
      </c>
      <c r="H19" s="10">
        <f>SUM(H20:H28)</f>
        <v>50034.400000000001</v>
      </c>
      <c r="I19" s="11">
        <f t="shared" ref="I19:K82" si="3">F19/C19*100</f>
        <v>37.603151879863148</v>
      </c>
      <c r="J19" s="11">
        <f t="shared" si="3"/>
        <v>37.57797438347972</v>
      </c>
      <c r="K19" s="11">
        <f t="shared" si="3"/>
        <v>39.463134042182325</v>
      </c>
      <c r="M19" s="20"/>
    </row>
    <row r="20" spans="1:13" ht="32.25" customHeight="1" x14ac:dyDescent="0.2">
      <c r="A20" s="21" t="s">
        <v>22</v>
      </c>
      <c r="B20" s="13" t="s">
        <v>23</v>
      </c>
      <c r="C20" s="22">
        <v>6571.47</v>
      </c>
      <c r="D20" s="17">
        <f t="shared" ref="D20:D30" si="4">C20-E20</f>
        <v>6571.47</v>
      </c>
      <c r="E20" s="17">
        <v>0</v>
      </c>
      <c r="F20" s="22">
        <v>2419</v>
      </c>
      <c r="G20" s="17">
        <v>425.22</v>
      </c>
      <c r="H20" s="17">
        <v>0</v>
      </c>
      <c r="I20" s="14">
        <f t="shared" si="3"/>
        <v>36.810637498154904</v>
      </c>
      <c r="J20" s="14">
        <f t="shared" si="3"/>
        <v>6.4706983369017896</v>
      </c>
      <c r="K20" s="14"/>
    </row>
    <row r="21" spans="1:13" ht="31.5" customHeight="1" x14ac:dyDescent="0.2">
      <c r="A21" s="21" t="s">
        <v>24</v>
      </c>
      <c r="B21" s="13" t="s">
        <v>25</v>
      </c>
      <c r="C21" s="22">
        <v>631646.81000000006</v>
      </c>
      <c r="D21" s="17">
        <f t="shared" si="4"/>
        <v>615522.51</v>
      </c>
      <c r="E21" s="17">
        <v>16124.3</v>
      </c>
      <c r="F21" s="22">
        <v>187467.1</v>
      </c>
      <c r="G21" s="17">
        <v>45870.92</v>
      </c>
      <c r="H21" s="17">
        <v>8537.2000000000007</v>
      </c>
      <c r="I21" s="14">
        <f t="shared" si="3"/>
        <v>29.679101838573363</v>
      </c>
      <c r="J21" s="14">
        <f t="shared" si="3"/>
        <v>7.4523545856998785</v>
      </c>
      <c r="K21" s="14">
        <f t="shared" si="3"/>
        <v>52.946174407571192</v>
      </c>
    </row>
    <row r="22" spans="1:13" ht="33.75" customHeight="1" x14ac:dyDescent="0.2">
      <c r="A22" s="21" t="s">
        <v>26</v>
      </c>
      <c r="B22" s="13" t="s">
        <v>27</v>
      </c>
      <c r="C22" s="22">
        <v>3374122.61</v>
      </c>
      <c r="D22" s="17">
        <f t="shared" si="4"/>
        <v>3374122.61</v>
      </c>
      <c r="E22" s="17">
        <v>0</v>
      </c>
      <c r="F22" s="22">
        <v>1449982.34</v>
      </c>
      <c r="G22" s="17">
        <v>243826.89</v>
      </c>
      <c r="H22" s="17">
        <v>0</v>
      </c>
      <c r="I22" s="14">
        <f t="shared" si="3"/>
        <v>42.973611442057233</v>
      </c>
      <c r="J22" s="14">
        <f t="shared" si="3"/>
        <v>7.226379067475559</v>
      </c>
      <c r="K22" s="14"/>
    </row>
    <row r="23" spans="1:13" ht="18.75" customHeight="1" x14ac:dyDescent="0.2">
      <c r="A23" s="21" t="s">
        <v>28</v>
      </c>
      <c r="B23" s="13" t="s">
        <v>29</v>
      </c>
      <c r="C23" s="22">
        <v>441868.47</v>
      </c>
      <c r="D23" s="17">
        <f t="shared" si="4"/>
        <v>439743.17</v>
      </c>
      <c r="E23" s="17">
        <v>2125.3000000000002</v>
      </c>
      <c r="F23" s="22">
        <v>216357.98</v>
      </c>
      <c r="G23" s="17">
        <v>44378.11</v>
      </c>
      <c r="H23" s="17">
        <v>2125.3000000000002</v>
      </c>
      <c r="I23" s="14">
        <f t="shared" si="3"/>
        <v>48.964339999185732</v>
      </c>
      <c r="J23" s="14">
        <f t="shared" si="3"/>
        <v>10.09182473487877</v>
      </c>
      <c r="K23" s="14">
        <f t="shared" si="3"/>
        <v>100</v>
      </c>
    </row>
    <row r="24" spans="1:13" ht="30.75" customHeight="1" x14ac:dyDescent="0.2">
      <c r="A24" s="21" t="s">
        <v>30</v>
      </c>
      <c r="B24" s="13" t="s">
        <v>31</v>
      </c>
      <c r="C24" s="22">
        <v>89658.1</v>
      </c>
      <c r="D24" s="17">
        <f t="shared" si="4"/>
        <v>89658.1</v>
      </c>
      <c r="E24" s="17">
        <v>0</v>
      </c>
      <c r="F24" s="22">
        <v>32905.18</v>
      </c>
      <c r="G24" s="17">
        <v>6984.78</v>
      </c>
      <c r="H24" s="17">
        <v>0</v>
      </c>
      <c r="I24" s="14">
        <f t="shared" si="3"/>
        <v>36.700733118368554</v>
      </c>
      <c r="J24" s="14">
        <f t="shared" si="3"/>
        <v>7.790461765306202</v>
      </c>
      <c r="K24" s="14"/>
    </row>
    <row r="25" spans="1:13" ht="21.75" customHeight="1" x14ac:dyDescent="0.2">
      <c r="A25" s="21" t="s">
        <v>32</v>
      </c>
      <c r="B25" s="13" t="s">
        <v>33</v>
      </c>
      <c r="C25" s="22">
        <v>200174.2</v>
      </c>
      <c r="D25" s="17">
        <f t="shared" si="4"/>
        <v>200174.2</v>
      </c>
      <c r="E25" s="17">
        <v>0</v>
      </c>
      <c r="F25" s="22">
        <v>32662.880000000001</v>
      </c>
      <c r="G25" s="17">
        <v>7364.45</v>
      </c>
      <c r="H25" s="17">
        <v>0</v>
      </c>
      <c r="I25" s="14">
        <f t="shared" si="3"/>
        <v>16.317227694677936</v>
      </c>
      <c r="J25" s="14">
        <f t="shared" si="3"/>
        <v>3.6790205730808463</v>
      </c>
      <c r="K25" s="14"/>
    </row>
    <row r="26" spans="1:13" ht="23.25" customHeight="1" x14ac:dyDescent="0.2">
      <c r="A26" s="21" t="s">
        <v>34</v>
      </c>
      <c r="B26" s="13" t="s">
        <v>35</v>
      </c>
      <c r="C26" s="22">
        <v>170</v>
      </c>
      <c r="D26" s="17">
        <f t="shared" si="4"/>
        <v>170</v>
      </c>
      <c r="E26" s="17">
        <v>0</v>
      </c>
      <c r="F26" s="22">
        <v>0</v>
      </c>
      <c r="G26" s="17">
        <v>0</v>
      </c>
      <c r="H26" s="17">
        <v>0</v>
      </c>
      <c r="I26" s="14">
        <f t="shared" si="3"/>
        <v>0</v>
      </c>
      <c r="J26" s="14">
        <f t="shared" si="3"/>
        <v>0</v>
      </c>
      <c r="K26" s="14"/>
    </row>
    <row r="27" spans="1:13" ht="20.25" customHeight="1" x14ac:dyDescent="0.2">
      <c r="A27" s="21" t="s">
        <v>36</v>
      </c>
      <c r="B27" s="13" t="s">
        <v>37</v>
      </c>
      <c r="C27" s="22">
        <v>174600.62</v>
      </c>
      <c r="D27" s="17">
        <f t="shared" si="4"/>
        <v>174600.62</v>
      </c>
      <c r="E27" s="17">
        <v>0</v>
      </c>
      <c r="F27" s="22">
        <v>0</v>
      </c>
      <c r="G27" s="17">
        <v>0</v>
      </c>
      <c r="H27" s="17">
        <v>0</v>
      </c>
      <c r="I27" s="14">
        <f t="shared" si="3"/>
        <v>0</v>
      </c>
      <c r="J27" s="14">
        <f t="shared" si="3"/>
        <v>0</v>
      </c>
      <c r="K27" s="14"/>
    </row>
    <row r="28" spans="1:13" ht="18.75" customHeight="1" x14ac:dyDescent="0.2">
      <c r="A28" s="21" t="s">
        <v>38</v>
      </c>
      <c r="B28" s="13" t="s">
        <v>39</v>
      </c>
      <c r="C28" s="22">
        <v>4574389.6500000004</v>
      </c>
      <c r="D28" s="17">
        <f t="shared" si="4"/>
        <v>4465851.5500000007</v>
      </c>
      <c r="E28" s="17">
        <v>108538.1</v>
      </c>
      <c r="F28" s="22">
        <v>1647948.66</v>
      </c>
      <c r="G28" s="17">
        <v>337596.08</v>
      </c>
      <c r="H28" s="17">
        <v>39371.9</v>
      </c>
      <c r="I28" s="14">
        <f t="shared" si="3"/>
        <v>36.025541899343878</v>
      </c>
      <c r="J28" s="14">
        <f t="shared" si="3"/>
        <v>7.5595007182896605</v>
      </c>
      <c r="K28" s="14">
        <f t="shared" si="3"/>
        <v>36.274727492005113</v>
      </c>
    </row>
    <row r="29" spans="1:13" ht="18.75" customHeight="1" x14ac:dyDescent="0.2">
      <c r="A29" s="19" t="s">
        <v>40</v>
      </c>
      <c r="B29" s="9" t="s">
        <v>41</v>
      </c>
      <c r="C29" s="10">
        <f>C30</f>
        <v>78850.5</v>
      </c>
      <c r="D29" s="10">
        <f t="shared" si="4"/>
        <v>0</v>
      </c>
      <c r="E29" s="10">
        <f>E30</f>
        <v>78850.5</v>
      </c>
      <c r="F29" s="10">
        <f>F30</f>
        <v>39425.4</v>
      </c>
      <c r="G29" s="10">
        <f t="shared" si="2"/>
        <v>0</v>
      </c>
      <c r="H29" s="10">
        <f>H30</f>
        <v>39425.4</v>
      </c>
      <c r="I29" s="11">
        <f t="shared" si="3"/>
        <v>50.000190233416411</v>
      </c>
      <c r="J29" s="14"/>
      <c r="K29" s="11">
        <f t="shared" si="3"/>
        <v>50.000190233416411</v>
      </c>
    </row>
    <row r="30" spans="1:13" ht="19.5" customHeight="1" x14ac:dyDescent="0.2">
      <c r="A30" s="21" t="s">
        <v>42</v>
      </c>
      <c r="B30" s="13" t="s">
        <v>43</v>
      </c>
      <c r="C30" s="17">
        <v>78850.5</v>
      </c>
      <c r="D30" s="17">
        <f t="shared" si="4"/>
        <v>0</v>
      </c>
      <c r="E30" s="17">
        <v>78850.5</v>
      </c>
      <c r="F30" s="17">
        <v>39425.4</v>
      </c>
      <c r="G30" s="17">
        <f t="shared" si="2"/>
        <v>0</v>
      </c>
      <c r="H30" s="17">
        <v>39425.4</v>
      </c>
      <c r="I30" s="14">
        <f t="shared" si="3"/>
        <v>50.000190233416411</v>
      </c>
      <c r="J30" s="14"/>
      <c r="K30" s="14">
        <f t="shared" si="3"/>
        <v>50.000190233416411</v>
      </c>
    </row>
    <row r="31" spans="1:13" ht="20.25" customHeight="1" x14ac:dyDescent="0.2">
      <c r="A31" s="19" t="s">
        <v>44</v>
      </c>
      <c r="B31" s="9" t="s">
        <v>45</v>
      </c>
      <c r="C31" s="10">
        <f>C32+C33+C34</f>
        <v>2569701.7600000002</v>
      </c>
      <c r="D31" s="10">
        <f>D32+D33+D34</f>
        <v>2569701.7600000002</v>
      </c>
      <c r="E31" s="10">
        <f>SUM(E32:E34)</f>
        <v>0</v>
      </c>
      <c r="F31" s="10">
        <f>F32+F33+F34</f>
        <v>1212958.27</v>
      </c>
      <c r="G31" s="10">
        <f t="shared" si="2"/>
        <v>1212958.27</v>
      </c>
      <c r="H31" s="10">
        <f>SUM(H32:H34)</f>
        <v>0</v>
      </c>
      <c r="I31" s="11">
        <f t="shared" si="3"/>
        <v>47.202297514868022</v>
      </c>
      <c r="J31" s="11">
        <f t="shared" si="3"/>
        <v>47.202297514868022</v>
      </c>
      <c r="K31" s="11"/>
    </row>
    <row r="32" spans="1:13" ht="37.5" customHeight="1" x14ac:dyDescent="0.2">
      <c r="A32" s="21" t="s">
        <v>46</v>
      </c>
      <c r="B32" s="13" t="s">
        <v>47</v>
      </c>
      <c r="C32" s="22">
        <v>557730.36</v>
      </c>
      <c r="D32" s="17">
        <f>C32-E32</f>
        <v>557730.36</v>
      </c>
      <c r="E32" s="17">
        <v>0</v>
      </c>
      <c r="F32" s="17">
        <v>200879.7</v>
      </c>
      <c r="G32" s="17">
        <f t="shared" si="2"/>
        <v>200879.7</v>
      </c>
      <c r="H32" s="17">
        <v>0</v>
      </c>
      <c r="I32" s="14">
        <f t="shared" si="3"/>
        <v>36.017350749921526</v>
      </c>
      <c r="J32" s="14">
        <f t="shared" si="3"/>
        <v>36.017350749921526</v>
      </c>
      <c r="K32" s="14"/>
    </row>
    <row r="33" spans="1:13" ht="21.75" customHeight="1" x14ac:dyDescent="0.2">
      <c r="A33" s="21" t="s">
        <v>48</v>
      </c>
      <c r="B33" s="13" t="s">
        <v>49</v>
      </c>
      <c r="C33" s="22">
        <v>1579530.7</v>
      </c>
      <c r="D33" s="17">
        <f>C33-E33</f>
        <v>1579530.7</v>
      </c>
      <c r="E33" s="17">
        <v>0</v>
      </c>
      <c r="F33" s="17">
        <v>750405.11</v>
      </c>
      <c r="G33" s="17">
        <f t="shared" si="2"/>
        <v>750405.11</v>
      </c>
      <c r="H33" s="17">
        <v>0</v>
      </c>
      <c r="I33" s="14">
        <f t="shared" si="3"/>
        <v>47.50810541384223</v>
      </c>
      <c r="J33" s="14">
        <f t="shared" si="3"/>
        <v>47.50810541384223</v>
      </c>
      <c r="K33" s="14"/>
    </row>
    <row r="34" spans="1:13" ht="36" customHeight="1" x14ac:dyDescent="0.2">
      <c r="A34" s="21" t="s">
        <v>50</v>
      </c>
      <c r="B34" s="13" t="s">
        <v>51</v>
      </c>
      <c r="C34" s="22">
        <v>432440.7</v>
      </c>
      <c r="D34" s="17">
        <f>C34-E34</f>
        <v>432440.7</v>
      </c>
      <c r="E34" s="17">
        <v>0</v>
      </c>
      <c r="F34" s="17">
        <v>261673.46</v>
      </c>
      <c r="G34" s="17">
        <f t="shared" si="2"/>
        <v>261673.46</v>
      </c>
      <c r="H34" s="17">
        <v>0</v>
      </c>
      <c r="I34" s="14">
        <f t="shared" si="3"/>
        <v>60.510830733554911</v>
      </c>
      <c r="J34" s="14">
        <f t="shared" si="3"/>
        <v>60.510830733554911</v>
      </c>
      <c r="K34" s="14"/>
    </row>
    <row r="35" spans="1:13" ht="15.75" x14ac:dyDescent="0.2">
      <c r="A35" s="19" t="s">
        <v>52</v>
      </c>
      <c r="B35" s="9" t="s">
        <v>53</v>
      </c>
      <c r="C35" s="10">
        <f>C36+C37+C38+C39+C40+C41+C42+C43+C44+C45</f>
        <v>30796115.969999999</v>
      </c>
      <c r="D35" s="10">
        <f>D36+D37+D38+D39+D40+D41+D42+D43+D44+D45</f>
        <v>26440535.069999997</v>
      </c>
      <c r="E35" s="10">
        <f>SUM(E36:E45)</f>
        <v>4355580.8999999994</v>
      </c>
      <c r="F35" s="10">
        <f>SUM(F36:F45)</f>
        <v>12115458.309999999</v>
      </c>
      <c r="G35" s="10">
        <f t="shared" si="2"/>
        <v>10166237.009999998</v>
      </c>
      <c r="H35" s="10">
        <f>SUM(H36:H45)</f>
        <v>1949221.3</v>
      </c>
      <c r="I35" s="11">
        <f t="shared" si="3"/>
        <v>39.340864678527183</v>
      </c>
      <c r="J35" s="11">
        <f t="shared" si="3"/>
        <v>38.449437513595669</v>
      </c>
      <c r="K35" s="11">
        <f t="shared" si="3"/>
        <v>44.752269438962792</v>
      </c>
    </row>
    <row r="36" spans="1:13" ht="15.75" x14ac:dyDescent="0.2">
      <c r="A36" s="21" t="s">
        <v>54</v>
      </c>
      <c r="B36" s="13" t="s">
        <v>55</v>
      </c>
      <c r="C36" s="22">
        <v>481058.94</v>
      </c>
      <c r="D36" s="17">
        <f t="shared" ref="D36:D45" si="5">C36-E36</f>
        <v>474260.94</v>
      </c>
      <c r="E36" s="17">
        <v>6798</v>
      </c>
      <c r="F36" s="22">
        <v>239414.71</v>
      </c>
      <c r="G36" s="17">
        <f t="shared" si="2"/>
        <v>235033.91</v>
      </c>
      <c r="H36" s="17">
        <v>4380.8</v>
      </c>
      <c r="I36" s="14">
        <f t="shared" si="3"/>
        <v>49.768269559651046</v>
      </c>
      <c r="J36" s="14">
        <f t="shared" si="3"/>
        <v>49.557931125426435</v>
      </c>
      <c r="K36" s="14">
        <f t="shared" si="3"/>
        <v>64.442483083259788</v>
      </c>
    </row>
    <row r="37" spans="1:13" ht="15.75" x14ac:dyDescent="0.2">
      <c r="A37" s="21" t="s">
        <v>56</v>
      </c>
      <c r="B37" s="13" t="s">
        <v>57</v>
      </c>
      <c r="C37" s="22">
        <v>6273</v>
      </c>
      <c r="D37" s="17">
        <f t="shared" si="5"/>
        <v>6273</v>
      </c>
      <c r="E37" s="17">
        <v>0</v>
      </c>
      <c r="F37" s="22">
        <v>0</v>
      </c>
      <c r="G37" s="17">
        <f t="shared" si="2"/>
        <v>0</v>
      </c>
      <c r="H37" s="17">
        <v>0</v>
      </c>
      <c r="I37" s="14">
        <f t="shared" si="3"/>
        <v>0</v>
      </c>
      <c r="J37" s="14">
        <f t="shared" si="3"/>
        <v>0</v>
      </c>
      <c r="K37" s="14"/>
    </row>
    <row r="38" spans="1:13" ht="15.75" x14ac:dyDescent="0.2">
      <c r="A38" s="21" t="s">
        <v>58</v>
      </c>
      <c r="B38" s="13" t="s">
        <v>59</v>
      </c>
      <c r="C38" s="22">
        <v>5364451.87</v>
      </c>
      <c r="D38" s="17">
        <f t="shared" si="5"/>
        <v>4735693.47</v>
      </c>
      <c r="E38" s="17">
        <v>628758.4</v>
      </c>
      <c r="F38" s="22">
        <v>2906888.99</v>
      </c>
      <c r="G38" s="17">
        <f t="shared" si="2"/>
        <v>2407652.4900000002</v>
      </c>
      <c r="H38" s="17">
        <v>499236.5</v>
      </c>
      <c r="I38" s="14">
        <f t="shared" si="3"/>
        <v>54.187996470923693</v>
      </c>
      <c r="J38" s="14">
        <f t="shared" si="3"/>
        <v>50.840547540759651</v>
      </c>
      <c r="K38" s="14">
        <f t="shared" si="3"/>
        <v>79.400370635207423</v>
      </c>
    </row>
    <row r="39" spans="1:13" ht="15.75" x14ac:dyDescent="0.2">
      <c r="A39" s="21" t="s">
        <v>60</v>
      </c>
      <c r="B39" s="13" t="s">
        <v>61</v>
      </c>
      <c r="C39" s="22">
        <v>112485.4</v>
      </c>
      <c r="D39" s="17">
        <f t="shared" si="5"/>
        <v>26313.299999999988</v>
      </c>
      <c r="E39" s="17">
        <v>86172.1</v>
      </c>
      <c r="F39" s="22">
        <v>11141.79</v>
      </c>
      <c r="G39" s="17">
        <f t="shared" si="2"/>
        <v>3774.5900000000011</v>
      </c>
      <c r="H39" s="17">
        <v>7367.2</v>
      </c>
      <c r="I39" s="14">
        <f t="shared" si="3"/>
        <v>9.9050987950436244</v>
      </c>
      <c r="J39" s="14">
        <f t="shared" si="3"/>
        <v>14.344799017987112</v>
      </c>
      <c r="K39" s="14">
        <f t="shared" si="3"/>
        <v>8.549402880978878</v>
      </c>
    </row>
    <row r="40" spans="1:13" ht="15.75" x14ac:dyDescent="0.2">
      <c r="A40" s="21" t="s">
        <v>62</v>
      </c>
      <c r="B40" s="13" t="s">
        <v>63</v>
      </c>
      <c r="C40" s="22">
        <v>1715698.36</v>
      </c>
      <c r="D40" s="17">
        <f t="shared" si="5"/>
        <v>1220047.46</v>
      </c>
      <c r="E40" s="17">
        <v>495650.9</v>
      </c>
      <c r="F40" s="22">
        <v>658681.92000000004</v>
      </c>
      <c r="G40" s="17">
        <f t="shared" si="2"/>
        <v>474680.02</v>
      </c>
      <c r="H40" s="17">
        <v>184001.9</v>
      </c>
      <c r="I40" s="14">
        <f t="shared" si="3"/>
        <v>38.391475760342864</v>
      </c>
      <c r="J40" s="14">
        <f t="shared" si="3"/>
        <v>38.906684826834528</v>
      </c>
      <c r="K40" s="14">
        <f t="shared" si="3"/>
        <v>37.12328576423446</v>
      </c>
    </row>
    <row r="41" spans="1:13" ht="15.75" x14ac:dyDescent="0.2">
      <c r="A41" s="21" t="s">
        <v>64</v>
      </c>
      <c r="B41" s="13" t="s">
        <v>65</v>
      </c>
      <c r="C41" s="22">
        <v>406624.85</v>
      </c>
      <c r="D41" s="17">
        <f t="shared" si="5"/>
        <v>345890.85</v>
      </c>
      <c r="E41" s="17">
        <v>60734</v>
      </c>
      <c r="F41" s="22">
        <v>108068</v>
      </c>
      <c r="G41" s="17">
        <f t="shared" si="2"/>
        <v>107970.8</v>
      </c>
      <c r="H41" s="17">
        <v>97.2</v>
      </c>
      <c r="I41" s="14">
        <f t="shared" si="3"/>
        <v>26.57683119956884</v>
      </c>
      <c r="J41" s="14">
        <f t="shared" si="3"/>
        <v>31.215280774267377</v>
      </c>
      <c r="K41" s="14">
        <f t="shared" si="3"/>
        <v>0.16004215101919847</v>
      </c>
    </row>
    <row r="42" spans="1:13" ht="15.75" x14ac:dyDescent="0.2">
      <c r="A42" s="21" t="s">
        <v>66</v>
      </c>
      <c r="B42" s="13" t="s">
        <v>67</v>
      </c>
      <c r="C42" s="22">
        <v>15946561.699999999</v>
      </c>
      <c r="D42" s="17">
        <f t="shared" si="5"/>
        <v>13050788.899999999</v>
      </c>
      <c r="E42" s="17">
        <v>2895772.8</v>
      </c>
      <c r="F42" s="22">
        <v>5201734.0199999996</v>
      </c>
      <c r="G42" s="17">
        <f t="shared" si="2"/>
        <v>4087330.0199999996</v>
      </c>
      <c r="H42" s="17">
        <v>1114404</v>
      </c>
      <c r="I42" s="14">
        <f t="shared" si="3"/>
        <v>32.619784238504529</v>
      </c>
      <c r="J42" s="14">
        <f t="shared" si="3"/>
        <v>31.318643273741099</v>
      </c>
      <c r="K42" s="14">
        <f t="shared" si="3"/>
        <v>38.483820277612942</v>
      </c>
    </row>
    <row r="43" spans="1:13" ht="15.75" x14ac:dyDescent="0.2">
      <c r="A43" s="21" t="s">
        <v>68</v>
      </c>
      <c r="B43" s="13" t="s">
        <v>69</v>
      </c>
      <c r="C43" s="22">
        <v>1681812.24</v>
      </c>
      <c r="D43" s="17">
        <f t="shared" si="5"/>
        <v>1654014.54</v>
      </c>
      <c r="E43" s="17">
        <v>27797.7</v>
      </c>
      <c r="F43" s="22">
        <v>513095.29</v>
      </c>
      <c r="G43" s="17">
        <f t="shared" si="2"/>
        <v>513095.29</v>
      </c>
      <c r="H43" s="17">
        <v>0</v>
      </c>
      <c r="I43" s="14">
        <f t="shared" si="3"/>
        <v>30.508476380217093</v>
      </c>
      <c r="J43" s="14">
        <f t="shared" si="3"/>
        <v>31.021207951412567</v>
      </c>
      <c r="K43" s="14">
        <f t="shared" si="3"/>
        <v>0</v>
      </c>
    </row>
    <row r="44" spans="1:13" ht="15.75" x14ac:dyDescent="0.2">
      <c r="A44" s="21" t="s">
        <v>70</v>
      </c>
      <c r="B44" s="13" t="s">
        <v>71</v>
      </c>
      <c r="C44" s="22">
        <v>7354.9</v>
      </c>
      <c r="D44" s="17">
        <f t="shared" si="5"/>
        <v>7354.9</v>
      </c>
      <c r="E44" s="17">
        <v>0</v>
      </c>
      <c r="F44" s="22">
        <v>0</v>
      </c>
      <c r="G44" s="17">
        <f t="shared" si="2"/>
        <v>0</v>
      </c>
      <c r="H44" s="17">
        <v>0</v>
      </c>
      <c r="I44" s="14">
        <f t="shared" si="3"/>
        <v>0</v>
      </c>
      <c r="J44" s="14">
        <f t="shared" si="3"/>
        <v>0</v>
      </c>
      <c r="K44" s="14"/>
    </row>
    <row r="45" spans="1:13" ht="15.75" x14ac:dyDescent="0.2">
      <c r="A45" s="21" t="s">
        <v>72</v>
      </c>
      <c r="B45" s="13" t="s">
        <v>73</v>
      </c>
      <c r="C45" s="22">
        <v>5073794.71</v>
      </c>
      <c r="D45" s="17">
        <f t="shared" si="5"/>
        <v>4919897.71</v>
      </c>
      <c r="E45" s="17">
        <v>153897</v>
      </c>
      <c r="F45" s="22">
        <v>2476433.59</v>
      </c>
      <c r="G45" s="17">
        <f t="shared" si="2"/>
        <v>2336699.8899999997</v>
      </c>
      <c r="H45" s="17">
        <v>139733.70000000001</v>
      </c>
      <c r="I45" s="14">
        <f t="shared" si="3"/>
        <v>48.808312743106626</v>
      </c>
      <c r="J45" s="14">
        <f t="shared" si="3"/>
        <v>47.494887652857315</v>
      </c>
      <c r="K45" s="14">
        <f t="shared" si="3"/>
        <v>90.796896625665227</v>
      </c>
    </row>
    <row r="46" spans="1:13" ht="15.75" x14ac:dyDescent="0.2">
      <c r="A46" s="19" t="s">
        <v>74</v>
      </c>
      <c r="B46" s="9" t="s">
        <v>75</v>
      </c>
      <c r="C46" s="10">
        <f>SUM(C47:C50)</f>
        <v>17852100.359999999</v>
      </c>
      <c r="D46" s="10">
        <f>SUM(D47:D50)</f>
        <v>15089694.899999999</v>
      </c>
      <c r="E46" s="10">
        <f>SUM(E47:E50)</f>
        <v>2762405.46</v>
      </c>
      <c r="F46" s="10">
        <f>SUM(F47:F50)</f>
        <v>6192153.0399999991</v>
      </c>
      <c r="G46" s="10">
        <f t="shared" si="2"/>
        <v>5579339.7299999995</v>
      </c>
      <c r="H46" s="10">
        <f>SUM(H47:H50)</f>
        <v>612813.30999999994</v>
      </c>
      <c r="I46" s="11">
        <f t="shared" si="3"/>
        <v>34.685851609227676</v>
      </c>
      <c r="J46" s="11">
        <f t="shared" si="3"/>
        <v>36.974503241944277</v>
      </c>
      <c r="K46" s="11">
        <f t="shared" si="3"/>
        <v>22.18404643610862</v>
      </c>
    </row>
    <row r="47" spans="1:13" ht="15.75" x14ac:dyDescent="0.2">
      <c r="A47" s="21" t="s">
        <v>76</v>
      </c>
      <c r="B47" s="13" t="s">
        <v>77</v>
      </c>
      <c r="C47" s="22">
        <v>5234732.41</v>
      </c>
      <c r="D47" s="17">
        <f>C47-E47</f>
        <v>3766751.05</v>
      </c>
      <c r="E47" s="17">
        <v>1467981.36</v>
      </c>
      <c r="F47" s="22">
        <v>1630025.45</v>
      </c>
      <c r="G47" s="17">
        <f t="shared" si="2"/>
        <v>1149803.24</v>
      </c>
      <c r="H47" s="17">
        <v>480222.21</v>
      </c>
      <c r="I47" s="14">
        <f t="shared" si="3"/>
        <v>31.138658527915087</v>
      </c>
      <c r="J47" s="14">
        <f t="shared" si="3"/>
        <v>30.525065891997301</v>
      </c>
      <c r="K47" s="14">
        <f t="shared" si="3"/>
        <v>32.713099981051528</v>
      </c>
      <c r="M47" s="20">
        <f>E47+E48+394718.3</f>
        <v>2483897.56</v>
      </c>
    </row>
    <row r="48" spans="1:13" ht="15.75" x14ac:dyDescent="0.2">
      <c r="A48" s="21" t="s">
        <v>78</v>
      </c>
      <c r="B48" s="13" t="s">
        <v>79</v>
      </c>
      <c r="C48" s="22">
        <v>9734754.7300000004</v>
      </c>
      <c r="D48" s="17">
        <f>C48-E48</f>
        <v>9113556.8300000001</v>
      </c>
      <c r="E48" s="17">
        <f>471005+150192.9</f>
        <v>621197.9</v>
      </c>
      <c r="F48" s="22">
        <v>4041396.03</v>
      </c>
      <c r="G48" s="17">
        <f t="shared" si="2"/>
        <v>3940415.03</v>
      </c>
      <c r="H48" s="17">
        <v>100981</v>
      </c>
      <c r="I48" s="14">
        <f t="shared" si="3"/>
        <v>41.515129472604592</v>
      </c>
      <c r="J48" s="14">
        <f t="shared" si="3"/>
        <v>43.236851467573501</v>
      </c>
      <c r="K48" s="14">
        <f t="shared" si="3"/>
        <v>16.255850188804565</v>
      </c>
    </row>
    <row r="49" spans="1:11" ht="15.75" x14ac:dyDescent="0.2">
      <c r="A49" s="21" t="s">
        <v>80</v>
      </c>
      <c r="B49" s="13" t="s">
        <v>81</v>
      </c>
      <c r="C49" s="22">
        <v>2202025.2200000002</v>
      </c>
      <c r="D49" s="17">
        <f>C49-E49</f>
        <v>1528799.0200000003</v>
      </c>
      <c r="E49" s="17">
        <v>673226.2</v>
      </c>
      <c r="F49" s="22">
        <v>178023.67</v>
      </c>
      <c r="G49" s="17">
        <f t="shared" si="2"/>
        <v>146413.57</v>
      </c>
      <c r="H49" s="17">
        <v>31610.1</v>
      </c>
      <c r="I49" s="14">
        <f t="shared" si="3"/>
        <v>8.0845427374351324</v>
      </c>
      <c r="J49" s="14">
        <f t="shared" si="3"/>
        <v>9.57703191097022</v>
      </c>
      <c r="K49" s="14">
        <f t="shared" si="3"/>
        <v>4.6953163736051868</v>
      </c>
    </row>
    <row r="50" spans="1:11" ht="19.5" customHeight="1" x14ac:dyDescent="0.2">
      <c r="A50" s="21" t="s">
        <v>82</v>
      </c>
      <c r="B50" s="13" t="s">
        <v>83</v>
      </c>
      <c r="C50" s="22">
        <v>680588</v>
      </c>
      <c r="D50" s="17">
        <f>C50-E50</f>
        <v>680588</v>
      </c>
      <c r="E50" s="17">
        <v>0</v>
      </c>
      <c r="F50" s="22">
        <v>342707.89</v>
      </c>
      <c r="G50" s="17">
        <f t="shared" si="2"/>
        <v>342707.89</v>
      </c>
      <c r="H50" s="17">
        <v>0</v>
      </c>
      <c r="I50" s="14">
        <f t="shared" si="3"/>
        <v>50.354677132126923</v>
      </c>
      <c r="J50" s="14">
        <f t="shared" si="3"/>
        <v>50.354677132126923</v>
      </c>
      <c r="K50" s="14"/>
    </row>
    <row r="51" spans="1:11" ht="18.75" customHeight="1" x14ac:dyDescent="0.2">
      <c r="A51" s="19" t="s">
        <v>84</v>
      </c>
      <c r="B51" s="9" t="s">
        <v>85</v>
      </c>
      <c r="C51" s="10">
        <f>SUM(C52:C53)</f>
        <v>613147.55999999994</v>
      </c>
      <c r="D51" s="10">
        <f>SUM(D52:D53)</f>
        <v>531861.65999999992</v>
      </c>
      <c r="E51" s="10">
        <f>SUM(E52:E53)</f>
        <v>81285.899999999994</v>
      </c>
      <c r="F51" s="10">
        <f>SUM(F52:F53)</f>
        <v>143291.71000000002</v>
      </c>
      <c r="G51" s="10">
        <f t="shared" si="2"/>
        <v>121803.91000000002</v>
      </c>
      <c r="H51" s="10">
        <f>SUM(H52:H53)</f>
        <v>21487.800000000003</v>
      </c>
      <c r="I51" s="11">
        <f t="shared" si="3"/>
        <v>23.369857330917217</v>
      </c>
      <c r="J51" s="11">
        <f t="shared" si="3"/>
        <v>22.901427036496678</v>
      </c>
      <c r="K51" s="11">
        <f t="shared" si="3"/>
        <v>26.434842943241083</v>
      </c>
    </row>
    <row r="52" spans="1:11" ht="15.75" customHeight="1" x14ac:dyDescent="0.2">
      <c r="A52" s="21" t="s">
        <v>86</v>
      </c>
      <c r="B52" s="13" t="s">
        <v>87</v>
      </c>
      <c r="C52" s="17">
        <v>132623.4</v>
      </c>
      <c r="D52" s="17">
        <f>C52-E52</f>
        <v>126322.2</v>
      </c>
      <c r="E52" s="17">
        <v>6301.2</v>
      </c>
      <c r="F52" s="17">
        <v>52580.83</v>
      </c>
      <c r="G52" s="17">
        <f t="shared" si="2"/>
        <v>49970.93</v>
      </c>
      <c r="H52" s="17">
        <v>2609.9</v>
      </c>
      <c r="I52" s="14">
        <f t="shared" si="3"/>
        <v>39.646721468458814</v>
      </c>
      <c r="J52" s="14">
        <f t="shared" si="3"/>
        <v>39.558311998999386</v>
      </c>
      <c r="K52" s="14">
        <f t="shared" si="3"/>
        <v>41.419094775598303</v>
      </c>
    </row>
    <row r="53" spans="1:11" ht="18.75" customHeight="1" x14ac:dyDescent="0.2">
      <c r="A53" s="21" t="s">
        <v>88</v>
      </c>
      <c r="B53" s="13" t="s">
        <v>89</v>
      </c>
      <c r="C53" s="17">
        <v>480524.16</v>
      </c>
      <c r="D53" s="17">
        <f>C53-E53</f>
        <v>405539.45999999996</v>
      </c>
      <c r="E53" s="17">
        <v>74984.7</v>
      </c>
      <c r="F53" s="17">
        <v>90710.88</v>
      </c>
      <c r="G53" s="17">
        <f t="shared" si="2"/>
        <v>71832.98000000001</v>
      </c>
      <c r="H53" s="17">
        <v>18877.900000000001</v>
      </c>
      <c r="I53" s="14">
        <f t="shared" si="3"/>
        <v>18.877485785522211</v>
      </c>
      <c r="J53" s="14">
        <f t="shared" si="3"/>
        <v>17.712944629358638</v>
      </c>
      <c r="K53" s="14">
        <f t="shared" si="3"/>
        <v>25.175669169843985</v>
      </c>
    </row>
    <row r="54" spans="1:11" ht="20.25" customHeight="1" x14ac:dyDescent="0.2">
      <c r="A54" s="19" t="s">
        <v>90</v>
      </c>
      <c r="B54" s="9" t="s">
        <v>91</v>
      </c>
      <c r="C54" s="10">
        <f>C55+C56+C57+C58+C59+C60+C61+C62</f>
        <v>39912746.740000002</v>
      </c>
      <c r="D54" s="10">
        <f>D55+D56+D57+D58+D59+D60+D61+D62</f>
        <v>37365943.439999998</v>
      </c>
      <c r="E54" s="10">
        <f>SUM(E55:E62)</f>
        <v>2546803.2999999998</v>
      </c>
      <c r="F54" s="10">
        <f>F55+F56+F57+F58+F59+F60+F61+F62</f>
        <v>21754773.57</v>
      </c>
      <c r="G54" s="10">
        <f t="shared" si="2"/>
        <v>20762968.07</v>
      </c>
      <c r="H54" s="10">
        <f>SUM(H55:H62)</f>
        <v>991805.5</v>
      </c>
      <c r="I54" s="11">
        <f t="shared" si="3"/>
        <v>54.50582920718324</v>
      </c>
      <c r="J54" s="11">
        <f t="shared" si="3"/>
        <v>55.566556491046285</v>
      </c>
      <c r="K54" s="11">
        <f t="shared" si="3"/>
        <v>38.943152775088677</v>
      </c>
    </row>
    <row r="55" spans="1:11" ht="18.75" customHeight="1" x14ac:dyDescent="0.2">
      <c r="A55" s="21" t="s">
        <v>92</v>
      </c>
      <c r="B55" s="13" t="s">
        <v>93</v>
      </c>
      <c r="C55" s="22">
        <v>12915041.119999999</v>
      </c>
      <c r="D55" s="17">
        <f t="shared" ref="D55:D62" si="6">C55-E55</f>
        <v>12661869.719999999</v>
      </c>
      <c r="E55" s="17">
        <v>253171.4</v>
      </c>
      <c r="F55" s="22">
        <v>7170424.9400000004</v>
      </c>
      <c r="G55" s="17">
        <f t="shared" si="2"/>
        <v>7042475.4400000004</v>
      </c>
      <c r="H55" s="17">
        <v>127949.5</v>
      </c>
      <c r="I55" s="14">
        <f t="shared" si="3"/>
        <v>55.51995439562333</v>
      </c>
      <c r="J55" s="14">
        <f t="shared" si="3"/>
        <v>55.619553792091935</v>
      </c>
      <c r="K55" s="14">
        <f t="shared" si="3"/>
        <v>50.53868643930555</v>
      </c>
    </row>
    <row r="56" spans="1:11" ht="17.25" customHeight="1" x14ac:dyDescent="0.2">
      <c r="A56" s="21" t="s">
        <v>94</v>
      </c>
      <c r="B56" s="13" t="s">
        <v>95</v>
      </c>
      <c r="C56" s="22">
        <v>20189390.52</v>
      </c>
      <c r="D56" s="17">
        <f t="shared" si="6"/>
        <v>18148173.120000001</v>
      </c>
      <c r="E56" s="17">
        <v>2041217.4</v>
      </c>
      <c r="F56" s="22">
        <v>10971332.83</v>
      </c>
      <c r="G56" s="17">
        <f t="shared" si="2"/>
        <v>10157130.529999999</v>
      </c>
      <c r="H56" s="17">
        <v>814202.3</v>
      </c>
      <c r="I56" s="14">
        <f t="shared" si="3"/>
        <v>54.34207050050167</v>
      </c>
      <c r="J56" s="14">
        <f t="shared" si="3"/>
        <v>55.967785092409336</v>
      </c>
      <c r="K56" s="14">
        <f t="shared" si="3"/>
        <v>39.888073656436603</v>
      </c>
    </row>
    <row r="57" spans="1:11" ht="15" customHeight="1" x14ac:dyDescent="0.2">
      <c r="A57" s="21" t="s">
        <v>96</v>
      </c>
      <c r="B57" s="13" t="s">
        <v>97</v>
      </c>
      <c r="C57" s="22">
        <v>743493.67</v>
      </c>
      <c r="D57" s="17">
        <f t="shared" si="6"/>
        <v>513559.57000000007</v>
      </c>
      <c r="E57" s="17">
        <v>229934.1</v>
      </c>
      <c r="F57" s="22">
        <v>233778.26</v>
      </c>
      <c r="G57" s="17">
        <f t="shared" si="2"/>
        <v>203033.86000000002</v>
      </c>
      <c r="H57" s="17">
        <v>30744.400000000001</v>
      </c>
      <c r="I57" s="14">
        <f t="shared" si="3"/>
        <v>31.443207848696275</v>
      </c>
      <c r="J57" s="14">
        <f t="shared" si="3"/>
        <v>39.534626917769245</v>
      </c>
      <c r="K57" s="14">
        <f t="shared" si="3"/>
        <v>13.370961505927134</v>
      </c>
    </row>
    <row r="58" spans="1:11" ht="15.75" customHeight="1" x14ac:dyDescent="0.2">
      <c r="A58" s="21" t="s">
        <v>98</v>
      </c>
      <c r="B58" s="13" t="s">
        <v>99</v>
      </c>
      <c r="C58" s="22">
        <v>3503008.1</v>
      </c>
      <c r="D58" s="17">
        <f t="shared" si="6"/>
        <v>3496043.6</v>
      </c>
      <c r="E58" s="17">
        <v>6964.5</v>
      </c>
      <c r="F58" s="22">
        <v>2036516.91</v>
      </c>
      <c r="G58" s="17">
        <f t="shared" si="2"/>
        <v>2029552.41</v>
      </c>
      <c r="H58" s="17">
        <v>6964.5</v>
      </c>
      <c r="I58" s="14">
        <f t="shared" si="3"/>
        <v>58.136231828867302</v>
      </c>
      <c r="J58" s="14">
        <f t="shared" si="3"/>
        <v>58.052834638561137</v>
      </c>
      <c r="K58" s="14">
        <f t="shared" si="3"/>
        <v>100</v>
      </c>
    </row>
    <row r="59" spans="1:11" ht="18.75" customHeight="1" x14ac:dyDescent="0.2">
      <c r="A59" s="21" t="s">
        <v>100</v>
      </c>
      <c r="B59" s="13" t="s">
        <v>101</v>
      </c>
      <c r="C59" s="22">
        <v>379583.57</v>
      </c>
      <c r="D59" s="17">
        <f t="shared" si="6"/>
        <v>378873.07</v>
      </c>
      <c r="E59" s="17">
        <v>710.5</v>
      </c>
      <c r="F59" s="22">
        <v>206466.63</v>
      </c>
      <c r="G59" s="17">
        <f t="shared" si="2"/>
        <v>206182.43</v>
      </c>
      <c r="H59" s="17">
        <v>284.2</v>
      </c>
      <c r="I59" s="14">
        <f t="shared" si="3"/>
        <v>54.39293117981898</v>
      </c>
      <c r="J59" s="14">
        <f t="shared" si="3"/>
        <v>54.419922218277485</v>
      </c>
      <c r="K59" s="14">
        <f t="shared" si="3"/>
        <v>40</v>
      </c>
    </row>
    <row r="60" spans="1:11" ht="17.25" customHeight="1" x14ac:dyDescent="0.2">
      <c r="A60" s="21" t="s">
        <v>102</v>
      </c>
      <c r="B60" s="13" t="s">
        <v>103</v>
      </c>
      <c r="C60" s="22">
        <v>956024.2</v>
      </c>
      <c r="D60" s="17">
        <f t="shared" si="6"/>
        <v>956024.2</v>
      </c>
      <c r="E60" s="17">
        <v>0</v>
      </c>
      <c r="F60" s="22">
        <v>586040.30000000005</v>
      </c>
      <c r="G60" s="17">
        <f t="shared" si="2"/>
        <v>586040.30000000005</v>
      </c>
      <c r="H60" s="17">
        <v>0</v>
      </c>
      <c r="I60" s="14">
        <f t="shared" si="3"/>
        <v>61.299734881188158</v>
      </c>
      <c r="J60" s="14">
        <f t="shared" si="3"/>
        <v>61.299734881188158</v>
      </c>
      <c r="K60" s="14"/>
    </row>
    <row r="61" spans="1:11" ht="15.75" customHeight="1" x14ac:dyDescent="0.2">
      <c r="A61" s="21" t="s">
        <v>104</v>
      </c>
      <c r="B61" s="13" t="s">
        <v>105</v>
      </c>
      <c r="C61" s="22">
        <v>837063.23</v>
      </c>
      <c r="D61" s="17">
        <f t="shared" si="6"/>
        <v>837063.23</v>
      </c>
      <c r="E61" s="17">
        <v>0</v>
      </c>
      <c r="F61" s="22">
        <v>331532.56</v>
      </c>
      <c r="G61" s="17">
        <f t="shared" si="2"/>
        <v>331532.56</v>
      </c>
      <c r="H61" s="17">
        <v>0</v>
      </c>
      <c r="I61" s="14">
        <f t="shared" si="3"/>
        <v>39.606632822708029</v>
      </c>
      <c r="J61" s="14">
        <f t="shared" si="3"/>
        <v>39.606632822708029</v>
      </c>
      <c r="K61" s="14"/>
    </row>
    <row r="62" spans="1:11" ht="17.25" customHeight="1" x14ac:dyDescent="0.2">
      <c r="A62" s="21" t="s">
        <v>106</v>
      </c>
      <c r="B62" s="13" t="s">
        <v>107</v>
      </c>
      <c r="C62" s="22">
        <v>389142.33</v>
      </c>
      <c r="D62" s="17">
        <f t="shared" si="6"/>
        <v>374336.93</v>
      </c>
      <c r="E62" s="17">
        <v>14805.4</v>
      </c>
      <c r="F62" s="22">
        <v>218681.14</v>
      </c>
      <c r="G62" s="17">
        <f t="shared" si="2"/>
        <v>207020.54</v>
      </c>
      <c r="H62" s="17">
        <v>11660.6</v>
      </c>
      <c r="I62" s="14">
        <f t="shared" si="3"/>
        <v>56.195670103532557</v>
      </c>
      <c r="J62" s="14">
        <f t="shared" si="3"/>
        <v>55.303263827055481</v>
      </c>
      <c r="K62" s="14">
        <f t="shared" si="3"/>
        <v>78.759101408945384</v>
      </c>
    </row>
    <row r="63" spans="1:11" ht="18.75" customHeight="1" x14ac:dyDescent="0.2">
      <c r="A63" s="19" t="s">
        <v>108</v>
      </c>
      <c r="B63" s="9" t="s">
        <v>109</v>
      </c>
      <c r="C63" s="10">
        <f>C64+C66+C65</f>
        <v>4813222.22</v>
      </c>
      <c r="D63" s="10">
        <f>D64+D66+D65</f>
        <v>4640180.5199999996</v>
      </c>
      <c r="E63" s="10">
        <f>SUM(E64:E66)</f>
        <v>173041.69999999998</v>
      </c>
      <c r="F63" s="10">
        <f>SUM(F64:F66)</f>
        <v>2015130.72</v>
      </c>
      <c r="G63" s="10">
        <f t="shared" si="2"/>
        <v>1977306.82</v>
      </c>
      <c r="H63" s="10">
        <f>SUM(H64:H66)</f>
        <v>37823.9</v>
      </c>
      <c r="I63" s="11">
        <f t="shared" si="3"/>
        <v>41.866563144055299</v>
      </c>
      <c r="J63" s="11">
        <f t="shared" si="3"/>
        <v>42.612713265733035</v>
      </c>
      <c r="K63" s="11">
        <f t="shared" si="3"/>
        <v>21.858257287116345</v>
      </c>
    </row>
    <row r="64" spans="1:11" ht="17.25" customHeight="1" x14ac:dyDescent="0.2">
      <c r="A64" s="21" t="s">
        <v>110</v>
      </c>
      <c r="B64" s="13" t="s">
        <v>111</v>
      </c>
      <c r="C64" s="17">
        <v>4766617.75</v>
      </c>
      <c r="D64" s="17">
        <f>C64-E64</f>
        <v>4600258.3499999996</v>
      </c>
      <c r="E64" s="17">
        <v>166359.4</v>
      </c>
      <c r="F64" s="17">
        <v>2000795.82</v>
      </c>
      <c r="G64" s="17">
        <f t="shared" si="2"/>
        <v>1966480.02</v>
      </c>
      <c r="H64" s="17">
        <v>34315.800000000003</v>
      </c>
      <c r="I64" s="14">
        <f t="shared" si="3"/>
        <v>41.975168241674091</v>
      </c>
      <c r="J64" s="14">
        <f t="shared" si="3"/>
        <v>42.747164841296367</v>
      </c>
      <c r="K64" s="14">
        <f t="shared" si="3"/>
        <v>20.627508875362622</v>
      </c>
    </row>
    <row r="65" spans="1:11" ht="17.25" customHeight="1" x14ac:dyDescent="0.2">
      <c r="A65" s="21" t="s">
        <v>112</v>
      </c>
      <c r="B65" s="13" t="s">
        <v>113</v>
      </c>
      <c r="C65" s="17">
        <v>16000</v>
      </c>
      <c r="D65" s="17">
        <f>C65-E65</f>
        <v>16000</v>
      </c>
      <c r="E65" s="17">
        <v>0</v>
      </c>
      <c r="F65" s="17">
        <v>0</v>
      </c>
      <c r="G65" s="17">
        <f t="shared" si="2"/>
        <v>0</v>
      </c>
      <c r="H65" s="17">
        <v>0</v>
      </c>
      <c r="I65" s="14">
        <f t="shared" si="3"/>
        <v>0</v>
      </c>
      <c r="J65" s="14">
        <f t="shared" si="3"/>
        <v>0</v>
      </c>
      <c r="K65" s="14"/>
    </row>
    <row r="66" spans="1:11" ht="17.25" customHeight="1" x14ac:dyDescent="0.2">
      <c r="A66" s="21" t="s">
        <v>114</v>
      </c>
      <c r="B66" s="13" t="s">
        <v>115</v>
      </c>
      <c r="C66" s="17">
        <v>30604.47</v>
      </c>
      <c r="D66" s="17">
        <f>C66-E66</f>
        <v>23922.170000000002</v>
      </c>
      <c r="E66" s="17">
        <v>6682.3</v>
      </c>
      <c r="F66" s="17">
        <v>14334.9</v>
      </c>
      <c r="G66" s="17">
        <f t="shared" si="2"/>
        <v>10826.8</v>
      </c>
      <c r="H66" s="17">
        <v>3508.1</v>
      </c>
      <c r="I66" s="14">
        <f t="shared" si="3"/>
        <v>46.839236229217498</v>
      </c>
      <c r="J66" s="14">
        <f t="shared" si="3"/>
        <v>45.258436003088342</v>
      </c>
      <c r="K66" s="14">
        <f t="shared" si="3"/>
        <v>52.498391272466058</v>
      </c>
    </row>
    <row r="67" spans="1:11" ht="17.25" customHeight="1" x14ac:dyDescent="0.2">
      <c r="A67" s="19" t="s">
        <v>116</v>
      </c>
      <c r="B67" s="9" t="s">
        <v>117</v>
      </c>
      <c r="C67" s="10">
        <f>SUM(C68:C74)</f>
        <v>22550359.129999999</v>
      </c>
      <c r="D67" s="10">
        <f>SUM(D68:D74)</f>
        <v>20625554.629999999</v>
      </c>
      <c r="E67" s="10">
        <f>SUM(E68:E74)</f>
        <v>1924804.5</v>
      </c>
      <c r="F67" s="10">
        <f>SUM(F68:F74)</f>
        <v>12305515.34</v>
      </c>
      <c r="G67" s="10">
        <f t="shared" si="2"/>
        <v>11197282.74</v>
      </c>
      <c r="H67" s="10">
        <f>SUM(H68:H74)</f>
        <v>1108232.6000000001</v>
      </c>
      <c r="I67" s="11">
        <f t="shared" si="3"/>
        <v>54.569043752519605</v>
      </c>
      <c r="J67" s="11">
        <f t="shared" si="3"/>
        <v>54.288395831613087</v>
      </c>
      <c r="K67" s="11">
        <f t="shared" si="3"/>
        <v>57.576372041939848</v>
      </c>
    </row>
    <row r="68" spans="1:11" ht="16.5" customHeight="1" x14ac:dyDescent="0.2">
      <c r="A68" s="21" t="s">
        <v>118</v>
      </c>
      <c r="B68" s="13" t="s">
        <v>119</v>
      </c>
      <c r="C68" s="17">
        <v>6952583.9100000001</v>
      </c>
      <c r="D68" s="17">
        <f t="shared" ref="D68:D74" si="7">C68-E68</f>
        <v>6661132.6100000003</v>
      </c>
      <c r="E68" s="17">
        <v>291451.3</v>
      </c>
      <c r="F68" s="17">
        <v>3085320.58</v>
      </c>
      <c r="G68" s="17">
        <f t="shared" si="2"/>
        <v>2902407.38</v>
      </c>
      <c r="H68" s="17">
        <v>182913.2</v>
      </c>
      <c r="I68" s="14">
        <f t="shared" si="3"/>
        <v>44.376603287913433</v>
      </c>
      <c r="J68" s="14">
        <f t="shared" si="3"/>
        <v>43.572280420341301</v>
      </c>
      <c r="K68" s="14">
        <f t="shared" si="3"/>
        <v>62.759438712402385</v>
      </c>
    </row>
    <row r="69" spans="1:11" ht="16.5" customHeight="1" x14ac:dyDescent="0.2">
      <c r="A69" s="21" t="s">
        <v>120</v>
      </c>
      <c r="B69" s="13" t="s">
        <v>121</v>
      </c>
      <c r="C69" s="17">
        <v>6738771.3099999996</v>
      </c>
      <c r="D69" s="17">
        <f t="shared" si="7"/>
        <v>5228162.01</v>
      </c>
      <c r="E69" s="17">
        <v>1510609.3</v>
      </c>
      <c r="F69" s="17">
        <v>3389709.91</v>
      </c>
      <c r="G69" s="17">
        <f t="shared" si="2"/>
        <v>2494698.5100000002</v>
      </c>
      <c r="H69" s="17">
        <v>895011.4</v>
      </c>
      <c r="I69" s="14">
        <f t="shared" si="3"/>
        <v>50.301601791558646</v>
      </c>
      <c r="J69" s="14">
        <f t="shared" si="3"/>
        <v>47.716549434167213</v>
      </c>
      <c r="K69" s="14">
        <f t="shared" si="3"/>
        <v>59.248370839501654</v>
      </c>
    </row>
    <row r="70" spans="1:11" ht="16.5" customHeight="1" x14ac:dyDescent="0.2">
      <c r="A70" s="21" t="s">
        <v>122</v>
      </c>
      <c r="B70" s="13" t="s">
        <v>123</v>
      </c>
      <c r="C70" s="17">
        <v>67334.95</v>
      </c>
      <c r="D70" s="17">
        <f t="shared" si="7"/>
        <v>67334.95</v>
      </c>
      <c r="E70" s="17">
        <v>0</v>
      </c>
      <c r="F70" s="17">
        <v>29595.21</v>
      </c>
      <c r="G70" s="17">
        <f t="shared" si="2"/>
        <v>29595.21</v>
      </c>
      <c r="H70" s="17">
        <v>0</v>
      </c>
      <c r="I70" s="14">
        <f t="shared" si="3"/>
        <v>43.95222688960191</v>
      </c>
      <c r="J70" s="14">
        <f t="shared" si="3"/>
        <v>43.95222688960191</v>
      </c>
      <c r="K70" s="14"/>
    </row>
    <row r="71" spans="1:11" ht="16.5" customHeight="1" x14ac:dyDescent="0.2">
      <c r="A71" s="21" t="s">
        <v>124</v>
      </c>
      <c r="B71" s="13" t="s">
        <v>125</v>
      </c>
      <c r="C71" s="17">
        <v>943349.4</v>
      </c>
      <c r="D71" s="17">
        <f t="shared" si="7"/>
        <v>893510.70000000007</v>
      </c>
      <c r="E71" s="17">
        <v>49838.7</v>
      </c>
      <c r="F71" s="17">
        <v>540939.01</v>
      </c>
      <c r="G71" s="17">
        <f t="shared" si="2"/>
        <v>512556.61</v>
      </c>
      <c r="H71" s="17">
        <v>28382.400000000001</v>
      </c>
      <c r="I71" s="14">
        <f t="shared" si="3"/>
        <v>57.342381306438526</v>
      </c>
      <c r="J71" s="14">
        <f t="shared" si="3"/>
        <v>57.364350533239275</v>
      </c>
      <c r="K71" s="14">
        <f t="shared" si="3"/>
        <v>56.9485159123332</v>
      </c>
    </row>
    <row r="72" spans="1:11" ht="21" customHeight="1" x14ac:dyDescent="0.2">
      <c r="A72" s="21" t="s">
        <v>126</v>
      </c>
      <c r="B72" s="13" t="s">
        <v>127</v>
      </c>
      <c r="C72" s="17">
        <v>125869.94</v>
      </c>
      <c r="D72" s="17">
        <f t="shared" si="7"/>
        <v>125869.94</v>
      </c>
      <c r="E72" s="17">
        <v>0</v>
      </c>
      <c r="F72" s="17">
        <v>58791.41</v>
      </c>
      <c r="G72" s="17">
        <f t="shared" si="2"/>
        <v>58791.41</v>
      </c>
      <c r="H72" s="17">
        <v>0</v>
      </c>
      <c r="I72" s="14">
        <f t="shared" si="3"/>
        <v>46.708062306218629</v>
      </c>
      <c r="J72" s="14">
        <f t="shared" si="3"/>
        <v>46.708062306218629</v>
      </c>
      <c r="K72" s="11"/>
    </row>
    <row r="73" spans="1:11" ht="21" customHeight="1" x14ac:dyDescent="0.2">
      <c r="A73" s="21" t="s">
        <v>128</v>
      </c>
      <c r="B73" s="13" t="s">
        <v>129</v>
      </c>
      <c r="C73" s="17">
        <v>316966.49</v>
      </c>
      <c r="D73" s="17">
        <f t="shared" si="7"/>
        <v>316966.49</v>
      </c>
      <c r="E73" s="17">
        <v>0</v>
      </c>
      <c r="F73" s="17">
        <v>180753.8</v>
      </c>
      <c r="G73" s="17">
        <f t="shared" si="2"/>
        <v>180753.8</v>
      </c>
      <c r="H73" s="17">
        <v>0</v>
      </c>
      <c r="I73" s="14">
        <f t="shared" si="3"/>
        <v>57.026154405154941</v>
      </c>
      <c r="J73" s="14">
        <f t="shared" si="3"/>
        <v>57.026154405154941</v>
      </c>
      <c r="K73" s="14"/>
    </row>
    <row r="74" spans="1:11" ht="20.25" customHeight="1" x14ac:dyDescent="0.2">
      <c r="A74" s="21" t="s">
        <v>130</v>
      </c>
      <c r="B74" s="13" t="s">
        <v>131</v>
      </c>
      <c r="C74" s="17">
        <v>7405483.1299999999</v>
      </c>
      <c r="D74" s="17">
        <f t="shared" si="7"/>
        <v>7332577.9299999997</v>
      </c>
      <c r="E74" s="17">
        <v>72905.2</v>
      </c>
      <c r="F74" s="17">
        <v>5020405.42</v>
      </c>
      <c r="G74" s="17">
        <f t="shared" si="2"/>
        <v>5018479.82</v>
      </c>
      <c r="H74" s="17">
        <v>1925.6</v>
      </c>
      <c r="I74" s="14">
        <f t="shared" si="3"/>
        <v>67.793084284563079</v>
      </c>
      <c r="J74" s="14">
        <f t="shared" si="3"/>
        <v>68.440865789748244</v>
      </c>
      <c r="K74" s="14">
        <f t="shared" si="3"/>
        <v>2.6412382107174794</v>
      </c>
    </row>
    <row r="75" spans="1:11" ht="16.5" customHeight="1" x14ac:dyDescent="0.2">
      <c r="A75" s="19" t="s">
        <v>132</v>
      </c>
      <c r="B75" s="9" t="s">
        <v>133</v>
      </c>
      <c r="C75" s="10">
        <f>C76+C77+C78+C79+C80</f>
        <v>37664596.439999998</v>
      </c>
      <c r="D75" s="10">
        <f>D76+D77+D78+D79+D80</f>
        <v>29347163.82</v>
      </c>
      <c r="E75" s="10">
        <f>E76+E77+E78+E79+E80</f>
        <v>8317432.6200000001</v>
      </c>
      <c r="F75" s="10">
        <f>F76+F77+F78+F79+F80</f>
        <v>18229887.929999996</v>
      </c>
      <c r="G75" s="10">
        <f t="shared" si="2"/>
        <v>14538130.169999996</v>
      </c>
      <c r="H75" s="10">
        <f>SUM(H76:H80)</f>
        <v>3691757.7600000002</v>
      </c>
      <c r="I75" s="11">
        <f t="shared" si="3"/>
        <v>48.400592739763859</v>
      </c>
      <c r="J75" s="11">
        <f t="shared" si="3"/>
        <v>49.538450322386204</v>
      </c>
      <c r="K75" s="11">
        <f t="shared" si="3"/>
        <v>44.385784997197852</v>
      </c>
    </row>
    <row r="76" spans="1:11" ht="16.5" customHeight="1" x14ac:dyDescent="0.2">
      <c r="A76" s="21" t="s">
        <v>134</v>
      </c>
      <c r="B76" s="13" t="s">
        <v>135</v>
      </c>
      <c r="C76" s="17">
        <v>522043.7</v>
      </c>
      <c r="D76" s="17">
        <f>C76-E76</f>
        <v>468704.10000000003</v>
      </c>
      <c r="E76" s="17">
        <v>53339.6</v>
      </c>
      <c r="F76" s="17">
        <v>203708.61</v>
      </c>
      <c r="G76" s="17">
        <f t="shared" si="2"/>
        <v>200566.40999999997</v>
      </c>
      <c r="H76" s="17">
        <v>3142.2</v>
      </c>
      <c r="I76" s="14">
        <f t="shared" si="3"/>
        <v>39.021371199384262</v>
      </c>
      <c r="J76" s="14">
        <f t="shared" si="3"/>
        <v>42.791690962379022</v>
      </c>
      <c r="K76" s="14">
        <f t="shared" si="3"/>
        <v>5.8909328153941916</v>
      </c>
    </row>
    <row r="77" spans="1:11" ht="15" customHeight="1" x14ac:dyDescent="0.2">
      <c r="A77" s="21" t="s">
        <v>136</v>
      </c>
      <c r="B77" s="13" t="s">
        <v>137</v>
      </c>
      <c r="C77" s="17">
        <v>4666154.33</v>
      </c>
      <c r="D77" s="17">
        <f>C77-E77</f>
        <v>4666154.33</v>
      </c>
      <c r="E77" s="17">
        <v>0</v>
      </c>
      <c r="F77" s="17">
        <v>2372185.69</v>
      </c>
      <c r="G77" s="17">
        <f t="shared" si="2"/>
        <v>2372185.69</v>
      </c>
      <c r="H77" s="17">
        <v>0</v>
      </c>
      <c r="I77" s="14">
        <f t="shared" si="3"/>
        <v>50.83813183692962</v>
      </c>
      <c r="J77" s="14">
        <f t="shared" si="3"/>
        <v>50.83813183692962</v>
      </c>
      <c r="K77" s="14"/>
    </row>
    <row r="78" spans="1:11" ht="15.75" customHeight="1" x14ac:dyDescent="0.2">
      <c r="A78" s="21" t="s">
        <v>138</v>
      </c>
      <c r="B78" s="13" t="s">
        <v>139</v>
      </c>
      <c r="C78" s="17">
        <v>23700027.469999999</v>
      </c>
      <c r="D78" s="17">
        <f>C78-E78</f>
        <v>19043608.25</v>
      </c>
      <c r="E78" s="17">
        <f>4229113.7+427305.52</f>
        <v>4656419.2200000007</v>
      </c>
      <c r="F78" s="17">
        <v>11186064.1</v>
      </c>
      <c r="G78" s="17">
        <f t="shared" si="2"/>
        <v>9182072.6400000006</v>
      </c>
      <c r="H78" s="17">
        <f>1885586.7+118404.76</f>
        <v>2003991.46</v>
      </c>
      <c r="I78" s="14">
        <f t="shared" si="3"/>
        <v>47.198527993942449</v>
      </c>
      <c r="J78" s="14">
        <f t="shared" si="3"/>
        <v>48.216034059616831</v>
      </c>
      <c r="K78" s="14">
        <f t="shared" si="3"/>
        <v>43.037178684268028</v>
      </c>
    </row>
    <row r="79" spans="1:11" ht="15" customHeight="1" x14ac:dyDescent="0.2">
      <c r="A79" s="21" t="s">
        <v>140</v>
      </c>
      <c r="B79" s="13" t="s">
        <v>141</v>
      </c>
      <c r="C79" s="17">
        <v>7814568.29</v>
      </c>
      <c r="D79" s="17">
        <f>C79-E79</f>
        <v>4210913.79</v>
      </c>
      <c r="E79" s="17">
        <v>3603654.5</v>
      </c>
      <c r="F79" s="17">
        <v>4076914.76</v>
      </c>
      <c r="G79" s="17">
        <f t="shared" si="2"/>
        <v>2392686.2599999998</v>
      </c>
      <c r="H79" s="17">
        <v>1684228.5</v>
      </c>
      <c r="I79" s="14">
        <f t="shared" si="3"/>
        <v>52.170697199192304</v>
      </c>
      <c r="J79" s="14">
        <f t="shared" si="3"/>
        <v>56.821069708957396</v>
      </c>
      <c r="K79" s="14">
        <f t="shared" si="3"/>
        <v>46.736680777804864</v>
      </c>
    </row>
    <row r="80" spans="1:11" ht="16.5" customHeight="1" x14ac:dyDescent="0.2">
      <c r="A80" s="21" t="s">
        <v>142</v>
      </c>
      <c r="B80" s="13" t="s">
        <v>143</v>
      </c>
      <c r="C80" s="17">
        <v>961802.65</v>
      </c>
      <c r="D80" s="17">
        <f>C80-E80</f>
        <v>957783.35</v>
      </c>
      <c r="E80" s="17">
        <v>4019.3</v>
      </c>
      <c r="F80" s="17">
        <v>391014.77</v>
      </c>
      <c r="G80" s="17">
        <f t="shared" si="2"/>
        <v>390619.17000000004</v>
      </c>
      <c r="H80" s="17">
        <v>395.6</v>
      </c>
      <c r="I80" s="14">
        <f t="shared" si="3"/>
        <v>40.654366049001837</v>
      </c>
      <c r="J80" s="14">
        <f t="shared" si="3"/>
        <v>40.78366678643976</v>
      </c>
      <c r="K80" s="14">
        <f t="shared" si="3"/>
        <v>9.8425098897818035</v>
      </c>
    </row>
    <row r="81" spans="1:11" ht="15.75" customHeight="1" x14ac:dyDescent="0.2">
      <c r="A81" s="23" t="s">
        <v>144</v>
      </c>
      <c r="B81" s="24" t="s">
        <v>145</v>
      </c>
      <c r="C81" s="11">
        <f>SUM(C82:C84)</f>
        <v>3076931.17</v>
      </c>
      <c r="D81" s="11">
        <f>SUM(D82:D84)</f>
        <v>2808767.37</v>
      </c>
      <c r="E81" s="11">
        <f>SUM(E82:E84)</f>
        <v>268163.8</v>
      </c>
      <c r="F81" s="11">
        <f>SUM(F82:F84)</f>
        <v>684512.45</v>
      </c>
      <c r="G81" s="11">
        <f t="shared" si="2"/>
        <v>663162.35</v>
      </c>
      <c r="H81" s="11">
        <f>SUM(H82:H84)</f>
        <v>21350.1</v>
      </c>
      <c r="I81" s="11">
        <f t="shared" si="3"/>
        <v>22.246596110890579</v>
      </c>
      <c r="J81" s="11">
        <f t="shared" si="3"/>
        <v>23.610440547093081</v>
      </c>
      <c r="K81" s="11">
        <f t="shared" si="3"/>
        <v>7.961589148125138</v>
      </c>
    </row>
    <row r="82" spans="1:11" ht="17.25" customHeight="1" x14ac:dyDescent="0.2">
      <c r="A82" s="25" t="s">
        <v>146</v>
      </c>
      <c r="B82" s="26" t="s">
        <v>147</v>
      </c>
      <c r="C82" s="17">
        <v>130105.1</v>
      </c>
      <c r="D82" s="17">
        <f>C82-E82</f>
        <v>87509.5</v>
      </c>
      <c r="E82" s="17">
        <v>42595.6</v>
      </c>
      <c r="F82" s="17">
        <v>23582.49</v>
      </c>
      <c r="G82" s="17">
        <f t="shared" si="2"/>
        <v>17197.39</v>
      </c>
      <c r="H82" s="17">
        <v>6385.1</v>
      </c>
      <c r="I82" s="14">
        <f t="shared" si="3"/>
        <v>18.125722973196286</v>
      </c>
      <c r="J82" s="14">
        <f t="shared" si="3"/>
        <v>19.652026351424702</v>
      </c>
      <c r="K82" s="14">
        <f t="shared" si="3"/>
        <v>14.990045920235895</v>
      </c>
    </row>
    <row r="83" spans="1:11" ht="17.25" customHeight="1" x14ac:dyDescent="0.2">
      <c r="A83" s="25" t="s">
        <v>148</v>
      </c>
      <c r="B83" s="26" t="s">
        <v>149</v>
      </c>
      <c r="C83" s="17">
        <v>2215036.84</v>
      </c>
      <c r="D83" s="17">
        <f>C83-E83</f>
        <v>1994776.14</v>
      </c>
      <c r="E83" s="17">
        <v>220260.7</v>
      </c>
      <c r="F83" s="17">
        <v>292803.45</v>
      </c>
      <c r="G83" s="17">
        <f t="shared" si="2"/>
        <v>283145.95</v>
      </c>
      <c r="H83" s="17">
        <v>9657.5</v>
      </c>
      <c r="I83" s="14">
        <f t="shared" ref="I83:K94" si="8">F83/C83*100</f>
        <v>13.218897524070075</v>
      </c>
      <c r="J83" s="14">
        <f t="shared" si="8"/>
        <v>14.194372206597579</v>
      </c>
      <c r="K83" s="14">
        <f t="shared" si="8"/>
        <v>4.3845770035235514</v>
      </c>
    </row>
    <row r="84" spans="1:11" ht="20.25" customHeight="1" x14ac:dyDescent="0.2">
      <c r="A84" s="25" t="s">
        <v>150</v>
      </c>
      <c r="B84" s="26" t="s">
        <v>151</v>
      </c>
      <c r="C84" s="17">
        <v>731789.23</v>
      </c>
      <c r="D84" s="17">
        <f>C84-E84</f>
        <v>726481.73</v>
      </c>
      <c r="E84" s="17">
        <v>5307.5</v>
      </c>
      <c r="F84" s="17">
        <v>368126.51</v>
      </c>
      <c r="G84" s="17">
        <f t="shared" ref="G84:G94" si="9">F84-H84</f>
        <v>362819.01</v>
      </c>
      <c r="H84" s="17">
        <v>5307.5</v>
      </c>
      <c r="I84" s="14">
        <f t="shared" si="8"/>
        <v>50.304991506912458</v>
      </c>
      <c r="J84" s="14">
        <f t="shared" si="8"/>
        <v>49.941931781271364</v>
      </c>
      <c r="K84" s="14">
        <f t="shared" si="8"/>
        <v>100</v>
      </c>
    </row>
    <row r="85" spans="1:11" ht="15.75" customHeight="1" x14ac:dyDescent="0.2">
      <c r="A85" s="23" t="s">
        <v>152</v>
      </c>
      <c r="B85" s="24" t="s">
        <v>153</v>
      </c>
      <c r="C85" s="11">
        <f>C86+C87</f>
        <v>431906.4</v>
      </c>
      <c r="D85" s="11">
        <f>D86+D87</f>
        <v>431906.4</v>
      </c>
      <c r="E85" s="11">
        <f>E86+E87</f>
        <v>0</v>
      </c>
      <c r="F85" s="11">
        <f>F86+F87</f>
        <v>328244.93</v>
      </c>
      <c r="G85" s="11">
        <f t="shared" si="9"/>
        <v>328244.93</v>
      </c>
      <c r="H85" s="11">
        <v>0</v>
      </c>
      <c r="I85" s="11">
        <f t="shared" si="8"/>
        <v>75.999089154501988</v>
      </c>
      <c r="J85" s="11">
        <f t="shared" si="8"/>
        <v>75.999089154501988</v>
      </c>
      <c r="K85" s="14"/>
    </row>
    <row r="86" spans="1:11" ht="19.5" customHeight="1" x14ac:dyDescent="0.2">
      <c r="A86" s="25" t="s">
        <v>154</v>
      </c>
      <c r="B86" s="26" t="s">
        <v>155</v>
      </c>
      <c r="C86" s="17">
        <v>351414.59</v>
      </c>
      <c r="D86" s="17">
        <f>C86-E86</f>
        <v>351414.59</v>
      </c>
      <c r="E86" s="17">
        <v>0</v>
      </c>
      <c r="F86" s="17">
        <v>266342.93</v>
      </c>
      <c r="G86" s="17">
        <f t="shared" si="9"/>
        <v>266342.93</v>
      </c>
      <c r="H86" s="17">
        <v>0</v>
      </c>
      <c r="I86" s="14">
        <f t="shared" si="8"/>
        <v>75.791653954948188</v>
      </c>
      <c r="J86" s="14">
        <f t="shared" si="8"/>
        <v>75.791653954948188</v>
      </c>
      <c r="K86" s="14"/>
    </row>
    <row r="87" spans="1:11" ht="18.75" customHeight="1" x14ac:dyDescent="0.2">
      <c r="A87" s="25" t="s">
        <v>156</v>
      </c>
      <c r="B87" s="26" t="s">
        <v>157</v>
      </c>
      <c r="C87" s="17">
        <v>80491.81</v>
      </c>
      <c r="D87" s="17">
        <f>C87-E87</f>
        <v>80491.81</v>
      </c>
      <c r="E87" s="17">
        <v>0</v>
      </c>
      <c r="F87" s="17">
        <v>61902</v>
      </c>
      <c r="G87" s="17">
        <f t="shared" si="9"/>
        <v>61902</v>
      </c>
      <c r="H87" s="17">
        <v>0</v>
      </c>
      <c r="I87" s="14">
        <f t="shared" si="8"/>
        <v>76.904718629137548</v>
      </c>
      <c r="J87" s="14">
        <f t="shared" si="8"/>
        <v>76.904718629137548</v>
      </c>
      <c r="K87" s="14"/>
    </row>
    <row r="88" spans="1:11" ht="20.25" customHeight="1" x14ac:dyDescent="0.2">
      <c r="A88" s="19"/>
      <c r="B88" s="9" t="s">
        <v>158</v>
      </c>
      <c r="C88" s="11">
        <f>C54+C63+C67+C75+C81+C85</f>
        <v>108449762.10000001</v>
      </c>
      <c r="D88" s="11">
        <f>D54+D63+D67+D75+D81+D85</f>
        <v>95219516.180000007</v>
      </c>
      <c r="E88" s="11">
        <f>E54+E63+E67+E75+E81+E85</f>
        <v>13230245.920000002</v>
      </c>
      <c r="F88" s="11">
        <f>F54+F63+F67+F75+F81+F85</f>
        <v>55318064.93999999</v>
      </c>
      <c r="G88" s="11">
        <f t="shared" si="9"/>
        <v>49467095.079999991</v>
      </c>
      <c r="H88" s="11">
        <f>H54+H63+H67+H75+H81+H85</f>
        <v>5850969.8599999994</v>
      </c>
      <c r="I88" s="11">
        <f t="shared" si="8"/>
        <v>51.008009486449566</v>
      </c>
      <c r="J88" s="11">
        <f t="shared" si="8"/>
        <v>51.950584359711435</v>
      </c>
      <c r="K88" s="11">
        <f t="shared" si="8"/>
        <v>44.224195796354472</v>
      </c>
    </row>
    <row r="89" spans="1:11" ht="15.75" customHeight="1" x14ac:dyDescent="0.2">
      <c r="A89" s="19" t="s">
        <v>159</v>
      </c>
      <c r="B89" s="9" t="s">
        <v>160</v>
      </c>
      <c r="C89" s="10">
        <f>C90</f>
        <v>13846.2</v>
      </c>
      <c r="D89" s="10">
        <f>D90</f>
        <v>13846.2</v>
      </c>
      <c r="E89" s="10">
        <f>E90</f>
        <v>0</v>
      </c>
      <c r="F89" s="10">
        <f>F90</f>
        <v>1760</v>
      </c>
      <c r="G89" s="10">
        <f t="shared" si="9"/>
        <v>1760</v>
      </c>
      <c r="H89" s="10">
        <f>H90</f>
        <v>0</v>
      </c>
      <c r="I89" s="11">
        <f t="shared" si="8"/>
        <v>12.711068740881974</v>
      </c>
      <c r="J89" s="11">
        <f t="shared" si="8"/>
        <v>12.711068740881974</v>
      </c>
      <c r="K89" s="14"/>
    </row>
    <row r="90" spans="1:11" ht="21" customHeight="1" x14ac:dyDescent="0.2">
      <c r="A90" s="21" t="s">
        <v>161</v>
      </c>
      <c r="B90" s="13" t="s">
        <v>160</v>
      </c>
      <c r="C90" s="17">
        <v>13846.2</v>
      </c>
      <c r="D90" s="17">
        <f>C90-E90</f>
        <v>13846.2</v>
      </c>
      <c r="E90" s="17">
        <v>0</v>
      </c>
      <c r="F90" s="17">
        <v>1760</v>
      </c>
      <c r="G90" s="17">
        <f t="shared" si="9"/>
        <v>1760</v>
      </c>
      <c r="H90" s="17">
        <v>0</v>
      </c>
      <c r="I90" s="14">
        <f t="shared" si="8"/>
        <v>12.711068740881974</v>
      </c>
      <c r="J90" s="14">
        <f t="shared" si="8"/>
        <v>12.711068740881974</v>
      </c>
      <c r="K90" s="14"/>
    </row>
    <row r="91" spans="1:11" ht="33.75" customHeight="1" x14ac:dyDescent="0.2">
      <c r="A91" s="19" t="s">
        <v>162</v>
      </c>
      <c r="B91" s="9" t="s">
        <v>163</v>
      </c>
      <c r="C91" s="10">
        <f>C92+C93+C94</f>
        <v>6585937.9800000004</v>
      </c>
      <c r="D91" s="10">
        <f>D92+D93+D94</f>
        <v>6585937.9800000004</v>
      </c>
      <c r="E91" s="10">
        <f>E92+E93+E94</f>
        <v>0</v>
      </c>
      <c r="F91" s="10">
        <f>F92+F93+F94</f>
        <v>3126670.01</v>
      </c>
      <c r="G91" s="10">
        <f t="shared" si="9"/>
        <v>3126670.01</v>
      </c>
      <c r="H91" s="10">
        <f>SUM(H92:H94)</f>
        <v>0</v>
      </c>
      <c r="I91" s="11">
        <f t="shared" si="8"/>
        <v>47.474938566002102</v>
      </c>
      <c r="J91" s="11">
        <f t="shared" si="8"/>
        <v>47.474938566002102</v>
      </c>
      <c r="K91" s="11"/>
    </row>
    <row r="92" spans="1:11" ht="31.5" customHeight="1" x14ac:dyDescent="0.2">
      <c r="A92" s="21" t="s">
        <v>164</v>
      </c>
      <c r="B92" s="13" t="s">
        <v>165</v>
      </c>
      <c r="C92" s="17">
        <v>2470864.2999999998</v>
      </c>
      <c r="D92" s="17">
        <f>C92-E92</f>
        <v>2470864.2999999998</v>
      </c>
      <c r="E92" s="17">
        <v>0</v>
      </c>
      <c r="F92" s="17">
        <v>1482518.58</v>
      </c>
      <c r="G92" s="17">
        <f t="shared" si="9"/>
        <v>1482518.58</v>
      </c>
      <c r="H92" s="17">
        <v>0</v>
      </c>
      <c r="I92" s="14">
        <f t="shared" si="8"/>
        <v>60.000000000000007</v>
      </c>
      <c r="J92" s="14">
        <f t="shared" si="8"/>
        <v>60.000000000000007</v>
      </c>
      <c r="K92" s="14"/>
    </row>
    <row r="93" spans="1:11" ht="21.75" customHeight="1" x14ac:dyDescent="0.2">
      <c r="A93" s="21" t="s">
        <v>166</v>
      </c>
      <c r="B93" s="13" t="s">
        <v>167</v>
      </c>
      <c r="C93" s="17">
        <v>605000</v>
      </c>
      <c r="D93" s="17">
        <f>C93-E93</f>
        <v>605000</v>
      </c>
      <c r="E93" s="17">
        <v>0</v>
      </c>
      <c r="F93" s="17">
        <v>55000</v>
      </c>
      <c r="G93" s="17">
        <f t="shared" si="9"/>
        <v>55000</v>
      </c>
      <c r="H93" s="17">
        <v>0</v>
      </c>
      <c r="I93" s="14">
        <f t="shared" si="8"/>
        <v>9.0909090909090917</v>
      </c>
      <c r="J93" s="14">
        <f t="shared" si="8"/>
        <v>9.0909090909090917</v>
      </c>
      <c r="K93" s="14"/>
    </row>
    <row r="94" spans="1:11" ht="22.5" customHeight="1" x14ac:dyDescent="0.2">
      <c r="A94" s="21" t="s">
        <v>168</v>
      </c>
      <c r="B94" s="13" t="s">
        <v>169</v>
      </c>
      <c r="C94" s="17">
        <v>3510073.68</v>
      </c>
      <c r="D94" s="17">
        <f>C94-E94</f>
        <v>3510073.68</v>
      </c>
      <c r="E94" s="17">
        <v>0</v>
      </c>
      <c r="F94" s="17">
        <v>1589151.43</v>
      </c>
      <c r="G94" s="17">
        <f t="shared" si="9"/>
        <v>1589151.43</v>
      </c>
      <c r="H94" s="17">
        <v>0</v>
      </c>
      <c r="I94" s="14">
        <f t="shared" si="8"/>
        <v>45.274019148224824</v>
      </c>
      <c r="J94" s="14">
        <f t="shared" si="8"/>
        <v>45.274019148224824</v>
      </c>
      <c r="K94" s="14"/>
    </row>
    <row r="95" spans="1:11" s="1" customFormat="1" ht="21.75" customHeight="1" x14ac:dyDescent="0.2">
      <c r="B95" s="2"/>
      <c r="C95" s="3"/>
      <c r="E95" s="3"/>
    </row>
    <row r="96" spans="1:11" s="1" customFormat="1" ht="15.75" customHeight="1" x14ac:dyDescent="0.2">
      <c r="B96" s="2"/>
      <c r="C96" s="3"/>
      <c r="E96" s="27"/>
    </row>
    <row r="97" spans="2:6" s="1" customFormat="1" x14ac:dyDescent="0.2">
      <c r="B97" s="2"/>
      <c r="C97" s="3"/>
    </row>
    <row r="98" spans="2:6" s="1" customFormat="1" x14ac:dyDescent="0.2">
      <c r="B98" s="2"/>
      <c r="C98" s="3"/>
    </row>
    <row r="99" spans="2:6" s="1" customFormat="1" x14ac:dyDescent="0.2">
      <c r="B99" s="2"/>
      <c r="C99" s="3"/>
      <c r="E99" s="3"/>
    </row>
    <row r="100" spans="2:6" s="1" customFormat="1" x14ac:dyDescent="0.2">
      <c r="B100" s="2"/>
      <c r="C100" s="3"/>
    </row>
    <row r="101" spans="2:6" s="1" customFormat="1" x14ac:dyDescent="0.2">
      <c r="B101" s="2"/>
      <c r="C101" s="3"/>
    </row>
    <row r="102" spans="2:6" ht="15.75" x14ac:dyDescent="0.2">
      <c r="E102" s="28"/>
    </row>
    <row r="103" spans="2:6" s="1" customFormat="1" ht="15.75" x14ac:dyDescent="0.2">
      <c r="B103" s="2"/>
      <c r="C103" s="3"/>
      <c r="E103" s="28"/>
    </row>
    <row r="104" spans="2:6" s="1" customFormat="1" ht="22.5" x14ac:dyDescent="0.2">
      <c r="B104" s="2"/>
      <c r="C104" s="3"/>
      <c r="E104" s="29"/>
    </row>
    <row r="105" spans="2:6" s="1" customFormat="1" x14ac:dyDescent="0.2">
      <c r="B105" s="2"/>
      <c r="C105" s="3"/>
      <c r="E105" s="3"/>
    </row>
    <row r="106" spans="2:6" s="1" customFormat="1" x14ac:dyDescent="0.2">
      <c r="B106" s="2"/>
      <c r="C106" s="3"/>
      <c r="E106" s="3"/>
    </row>
    <row r="107" spans="2:6" s="1" customFormat="1" x14ac:dyDescent="0.2">
      <c r="B107" s="2"/>
      <c r="C107" s="3"/>
      <c r="E107" s="3"/>
    </row>
    <row r="108" spans="2:6" s="1" customFormat="1" x14ac:dyDescent="0.2">
      <c r="B108" s="2"/>
      <c r="C108" s="3"/>
      <c r="E108" s="3"/>
      <c r="F108" s="3"/>
    </row>
    <row r="109" spans="2:6" x14ac:dyDescent="0.2">
      <c r="E109" s="3"/>
    </row>
    <row r="110" spans="2:6" s="1" customFormat="1" x14ac:dyDescent="0.2">
      <c r="B110" s="2"/>
      <c r="C110" s="3"/>
      <c r="E110" s="3"/>
    </row>
    <row r="111" spans="2:6" x14ac:dyDescent="0.2">
      <c r="E111" s="3"/>
    </row>
    <row r="112" spans="2:6" s="1" customFormat="1" x14ac:dyDescent="0.2">
      <c r="B112" s="2"/>
      <c r="C112" s="3"/>
      <c r="E112" s="3"/>
    </row>
    <row r="113" spans="2:5" s="1" customFormat="1" x14ac:dyDescent="0.2">
      <c r="B113" s="2"/>
      <c r="C113" s="3"/>
      <c r="E113" s="3"/>
    </row>
    <row r="114" spans="2:5" x14ac:dyDescent="0.2">
      <c r="E114" s="30"/>
    </row>
    <row r="115" spans="2:5" x14ac:dyDescent="0.2">
      <c r="E115" s="3"/>
    </row>
    <row r="116" spans="2:5" s="1" customFormat="1" x14ac:dyDescent="0.2">
      <c r="B116" s="2"/>
      <c r="C116" s="3"/>
      <c r="E116" s="3"/>
    </row>
    <row r="117" spans="2:5" s="1" customFormat="1" x14ac:dyDescent="0.2">
      <c r="B117" s="2"/>
      <c r="C117" s="3"/>
      <c r="E117" s="3"/>
    </row>
    <row r="118" spans="2:5" s="1" customFormat="1" x14ac:dyDescent="0.2">
      <c r="B118" s="2"/>
      <c r="C118" s="3"/>
      <c r="E118" s="3"/>
    </row>
  </sheetData>
  <mergeCells count="15">
    <mergeCell ref="H1:K1"/>
    <mergeCell ref="A3:K3"/>
    <mergeCell ref="A4:K4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0866141732283472" right="0.39370078740157483" top="0.74803149606299213" bottom="0.74803149606299213" header="0.31496062992125984" footer="0.31496062992125984"/>
  <pageSetup paperSize="9" scale="5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01.07.2021</vt:lpstr>
      <vt:lpstr>'НА 01.07.2021'!Заголовки_для_печати</vt:lpstr>
      <vt:lpstr>'НА 01.07.2021'!Область_печати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cp:lastPrinted>2021-07-22T07:03:35Z</cp:lastPrinted>
  <dcterms:created xsi:type="dcterms:W3CDTF">2021-07-22T07:02:53Z</dcterms:created>
  <dcterms:modified xsi:type="dcterms:W3CDTF">2021-07-29T08:14:25Z</dcterms:modified>
</cp:coreProperties>
</file>