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НА 01.10.2021 " sheetId="1" r:id="rId1"/>
  </sheets>
  <definedNames>
    <definedName name="_xlnm._FilterDatabase" localSheetId="0" hidden="1">'НА 01.10.2021 '!$A$16:$M$96</definedName>
    <definedName name="_xlnm.Print_Titles" localSheetId="0">'НА 01.10.2021 '!$6:$8</definedName>
    <definedName name="_xlnm.Print_Area" localSheetId="0">'НА 01.10.2021 '!$A$1:$K$95</definedName>
  </definedNames>
  <calcPr calcId="145621"/>
</workbook>
</file>

<file path=xl/calcChain.xml><?xml version="1.0" encoding="utf-8"?>
<calcChain xmlns="http://schemas.openxmlformats.org/spreadsheetml/2006/main">
  <c r="K94" i="1" l="1"/>
  <c r="I94" i="1"/>
  <c r="G94" i="1"/>
  <c r="D94" i="1"/>
  <c r="I93" i="1"/>
  <c r="G93" i="1"/>
  <c r="J93" i="1" s="1"/>
  <c r="D93" i="1"/>
  <c r="I92" i="1"/>
  <c r="G92" i="1"/>
  <c r="D92" i="1"/>
  <c r="D91" i="1" s="1"/>
  <c r="H91" i="1"/>
  <c r="F91" i="1"/>
  <c r="E91" i="1"/>
  <c r="C91" i="1"/>
  <c r="I90" i="1"/>
  <c r="G90" i="1"/>
  <c r="J90" i="1" s="1"/>
  <c r="D90" i="1"/>
  <c r="H89" i="1"/>
  <c r="F89" i="1"/>
  <c r="I89" i="1" s="1"/>
  <c r="E89" i="1"/>
  <c r="D89" i="1"/>
  <c r="C89" i="1"/>
  <c r="I87" i="1"/>
  <c r="G87" i="1"/>
  <c r="J87" i="1" s="1"/>
  <c r="D87" i="1"/>
  <c r="I86" i="1"/>
  <c r="G86" i="1"/>
  <c r="J86" i="1" s="1"/>
  <c r="D86" i="1"/>
  <c r="G85" i="1"/>
  <c r="J85" i="1" s="1"/>
  <c r="F85" i="1"/>
  <c r="I85" i="1" s="1"/>
  <c r="E85" i="1"/>
  <c r="D85" i="1"/>
  <c r="C85" i="1"/>
  <c r="K84" i="1"/>
  <c r="I84" i="1"/>
  <c r="G84" i="1"/>
  <c r="J84" i="1" s="1"/>
  <c r="D84" i="1"/>
  <c r="K83" i="1"/>
  <c r="I83" i="1"/>
  <c r="G83" i="1"/>
  <c r="D83" i="1"/>
  <c r="K82" i="1"/>
  <c r="I82" i="1"/>
  <c r="G82" i="1"/>
  <c r="J82" i="1" s="1"/>
  <c r="D82" i="1"/>
  <c r="H81" i="1"/>
  <c r="F81" i="1"/>
  <c r="G81" i="1" s="1"/>
  <c r="E81" i="1"/>
  <c r="C81" i="1"/>
  <c r="I80" i="1"/>
  <c r="H80" i="1"/>
  <c r="K80" i="1" s="1"/>
  <c r="E80" i="1"/>
  <c r="D80" i="1" s="1"/>
  <c r="K79" i="1"/>
  <c r="I79" i="1"/>
  <c r="G79" i="1"/>
  <c r="J79" i="1" s="1"/>
  <c r="D79" i="1"/>
  <c r="I78" i="1"/>
  <c r="H78" i="1"/>
  <c r="E78" i="1"/>
  <c r="D78" i="1" s="1"/>
  <c r="K77" i="1"/>
  <c r="I77" i="1"/>
  <c r="G77" i="1"/>
  <c r="D77" i="1"/>
  <c r="K76" i="1"/>
  <c r="I76" i="1"/>
  <c r="G76" i="1"/>
  <c r="J76" i="1" s="1"/>
  <c r="D76" i="1"/>
  <c r="H75" i="1"/>
  <c r="F75" i="1"/>
  <c r="C75" i="1"/>
  <c r="K74" i="1"/>
  <c r="I74" i="1"/>
  <c r="G74" i="1"/>
  <c r="J74" i="1" s="1"/>
  <c r="D74" i="1"/>
  <c r="I73" i="1"/>
  <c r="G73" i="1"/>
  <c r="D73" i="1"/>
  <c r="I72" i="1"/>
  <c r="G72" i="1"/>
  <c r="J72" i="1" s="1"/>
  <c r="D72" i="1"/>
  <c r="K71" i="1"/>
  <c r="I71" i="1"/>
  <c r="G71" i="1"/>
  <c r="J71" i="1" s="1"/>
  <c r="D71" i="1"/>
  <c r="I70" i="1"/>
  <c r="G70" i="1"/>
  <c r="D70" i="1"/>
  <c r="D67" i="1" s="1"/>
  <c r="K69" i="1"/>
  <c r="I69" i="1"/>
  <c r="G69" i="1"/>
  <c r="J69" i="1" s="1"/>
  <c r="D69" i="1"/>
  <c r="K68" i="1"/>
  <c r="I68" i="1"/>
  <c r="G68" i="1"/>
  <c r="D68" i="1"/>
  <c r="H67" i="1"/>
  <c r="F67" i="1"/>
  <c r="E67" i="1"/>
  <c r="C67" i="1"/>
  <c r="K66" i="1"/>
  <c r="I66" i="1"/>
  <c r="G66" i="1"/>
  <c r="D66" i="1"/>
  <c r="I65" i="1"/>
  <c r="G65" i="1"/>
  <c r="J65" i="1" s="1"/>
  <c r="D65" i="1"/>
  <c r="K64" i="1"/>
  <c r="I64" i="1"/>
  <c r="G64" i="1"/>
  <c r="J64" i="1" s="1"/>
  <c r="D64" i="1"/>
  <c r="H63" i="1"/>
  <c r="K63" i="1" s="1"/>
  <c r="F63" i="1"/>
  <c r="I63" i="1" s="1"/>
  <c r="E63" i="1"/>
  <c r="D63" i="1"/>
  <c r="C63" i="1"/>
  <c r="K62" i="1"/>
  <c r="I62" i="1"/>
  <c r="G62" i="1"/>
  <c r="J62" i="1" s="1"/>
  <c r="D62" i="1"/>
  <c r="I61" i="1"/>
  <c r="G61" i="1"/>
  <c r="D61" i="1"/>
  <c r="I60" i="1"/>
  <c r="G60" i="1"/>
  <c r="J60" i="1" s="1"/>
  <c r="D60" i="1"/>
  <c r="K59" i="1"/>
  <c r="I59" i="1"/>
  <c r="G59" i="1"/>
  <c r="J59" i="1" s="1"/>
  <c r="D59" i="1"/>
  <c r="K58" i="1"/>
  <c r="I58" i="1"/>
  <c r="G58" i="1"/>
  <c r="J58" i="1" s="1"/>
  <c r="D58" i="1"/>
  <c r="K57" i="1"/>
  <c r="I57" i="1"/>
  <c r="G57" i="1"/>
  <c r="D57" i="1"/>
  <c r="J57" i="1" s="1"/>
  <c r="K56" i="1"/>
  <c r="I56" i="1"/>
  <c r="G56" i="1"/>
  <c r="D56" i="1"/>
  <c r="K55" i="1"/>
  <c r="I55" i="1"/>
  <c r="G55" i="1"/>
  <c r="D55" i="1"/>
  <c r="H54" i="1"/>
  <c r="F54" i="1"/>
  <c r="E54" i="1"/>
  <c r="C54" i="1"/>
  <c r="C88" i="1" s="1"/>
  <c r="K53" i="1"/>
  <c r="I53" i="1"/>
  <c r="G53" i="1"/>
  <c r="D53" i="1"/>
  <c r="J53" i="1" s="1"/>
  <c r="K52" i="1"/>
  <c r="I52" i="1"/>
  <c r="G52" i="1"/>
  <c r="D52" i="1"/>
  <c r="H51" i="1"/>
  <c r="F51" i="1"/>
  <c r="E51" i="1"/>
  <c r="C51" i="1"/>
  <c r="I50" i="1"/>
  <c r="G50" i="1"/>
  <c r="D50" i="1"/>
  <c r="K49" i="1"/>
  <c r="I49" i="1"/>
  <c r="G49" i="1"/>
  <c r="J49" i="1" s="1"/>
  <c r="D49" i="1"/>
  <c r="I48" i="1"/>
  <c r="G48" i="1"/>
  <c r="E48" i="1"/>
  <c r="D48" i="1" s="1"/>
  <c r="K47" i="1"/>
  <c r="I47" i="1"/>
  <c r="G47" i="1"/>
  <c r="J47" i="1" s="1"/>
  <c r="D47" i="1"/>
  <c r="H46" i="1"/>
  <c r="F46" i="1"/>
  <c r="I46" i="1" s="1"/>
  <c r="C46" i="1"/>
  <c r="K45" i="1"/>
  <c r="I45" i="1"/>
  <c r="G45" i="1"/>
  <c r="J45" i="1" s="1"/>
  <c r="D45" i="1"/>
  <c r="I44" i="1"/>
  <c r="G44" i="1"/>
  <c r="D44" i="1"/>
  <c r="K43" i="1"/>
  <c r="I43" i="1"/>
  <c r="G43" i="1"/>
  <c r="D43" i="1"/>
  <c r="I42" i="1"/>
  <c r="G42" i="1"/>
  <c r="E42" i="1"/>
  <c r="K42" i="1" s="1"/>
  <c r="D42" i="1"/>
  <c r="J42" i="1" s="1"/>
  <c r="K41" i="1"/>
  <c r="I41" i="1"/>
  <c r="G41" i="1"/>
  <c r="D41" i="1"/>
  <c r="K40" i="1"/>
  <c r="I40" i="1"/>
  <c r="G40" i="1"/>
  <c r="D40" i="1"/>
  <c r="K39" i="1"/>
  <c r="I39" i="1"/>
  <c r="G39" i="1"/>
  <c r="J39" i="1" s="1"/>
  <c r="D39" i="1"/>
  <c r="K38" i="1"/>
  <c r="I38" i="1"/>
  <c r="G38" i="1"/>
  <c r="D38" i="1"/>
  <c r="I37" i="1"/>
  <c r="G37" i="1"/>
  <c r="D37" i="1"/>
  <c r="J37" i="1" s="1"/>
  <c r="K36" i="1"/>
  <c r="I36" i="1"/>
  <c r="G36" i="1"/>
  <c r="D36" i="1"/>
  <c r="H35" i="1"/>
  <c r="F35" i="1"/>
  <c r="E35" i="1"/>
  <c r="C35" i="1"/>
  <c r="I34" i="1"/>
  <c r="G34" i="1"/>
  <c r="D34" i="1"/>
  <c r="I33" i="1"/>
  <c r="G33" i="1"/>
  <c r="J33" i="1" s="1"/>
  <c r="D33" i="1"/>
  <c r="I32" i="1"/>
  <c r="G32" i="1"/>
  <c r="D32" i="1"/>
  <c r="D31" i="1" s="1"/>
  <c r="H31" i="1"/>
  <c r="F31" i="1"/>
  <c r="I31" i="1" s="1"/>
  <c r="E31" i="1"/>
  <c r="C31" i="1"/>
  <c r="C16" i="1" s="1"/>
  <c r="K30" i="1"/>
  <c r="I30" i="1"/>
  <c r="G30" i="1"/>
  <c r="D30" i="1"/>
  <c r="H29" i="1"/>
  <c r="G29" i="1" s="1"/>
  <c r="F29" i="1"/>
  <c r="I29" i="1" s="1"/>
  <c r="E29" i="1"/>
  <c r="D29" i="1" s="1"/>
  <c r="C29" i="1"/>
  <c r="K28" i="1"/>
  <c r="I28" i="1"/>
  <c r="D28" i="1"/>
  <c r="J28" i="1" s="1"/>
  <c r="I27" i="1"/>
  <c r="D27" i="1"/>
  <c r="J27" i="1" s="1"/>
  <c r="I26" i="1"/>
  <c r="D26" i="1"/>
  <c r="J26" i="1" s="1"/>
  <c r="I25" i="1"/>
  <c r="D25" i="1"/>
  <c r="J25" i="1" s="1"/>
  <c r="K24" i="1"/>
  <c r="I24" i="1"/>
  <c r="D24" i="1"/>
  <c r="J24" i="1" s="1"/>
  <c r="K23" i="1"/>
  <c r="I23" i="1"/>
  <c r="D23" i="1"/>
  <c r="J23" i="1" s="1"/>
  <c r="K22" i="1"/>
  <c r="I22" i="1"/>
  <c r="D22" i="1"/>
  <c r="J22" i="1" s="1"/>
  <c r="K21" i="1"/>
  <c r="I21" i="1"/>
  <c r="D21" i="1"/>
  <c r="J21" i="1" s="1"/>
  <c r="I20" i="1"/>
  <c r="D20" i="1"/>
  <c r="J20" i="1" s="1"/>
  <c r="H19" i="1"/>
  <c r="F19" i="1"/>
  <c r="E19" i="1"/>
  <c r="C19" i="1"/>
  <c r="H16" i="1"/>
  <c r="F14" i="1"/>
  <c r="C14" i="1"/>
  <c r="H13" i="1"/>
  <c r="F13" i="1" s="1"/>
  <c r="E13" i="1"/>
  <c r="C13" i="1" s="1"/>
  <c r="F12" i="1"/>
  <c r="C12" i="1"/>
  <c r="C9" i="1" s="1"/>
  <c r="H9" i="1"/>
  <c r="G9" i="1"/>
  <c r="D9" i="1"/>
  <c r="G31" i="1" l="1"/>
  <c r="I75" i="1"/>
  <c r="F88" i="1"/>
  <c r="K19" i="1"/>
  <c r="J31" i="1"/>
  <c r="K35" i="1"/>
  <c r="K51" i="1"/>
  <c r="I54" i="1"/>
  <c r="D54" i="1"/>
  <c r="K67" i="1"/>
  <c r="D75" i="1"/>
  <c r="I81" i="1"/>
  <c r="K91" i="1"/>
  <c r="F10" i="1"/>
  <c r="I19" i="1"/>
  <c r="J32" i="1"/>
  <c r="J34" i="1"/>
  <c r="G35" i="1"/>
  <c r="I35" i="1"/>
  <c r="J36" i="1"/>
  <c r="J38" i="1"/>
  <c r="J40" i="1"/>
  <c r="J41" i="1"/>
  <c r="J43" i="1"/>
  <c r="J44" i="1"/>
  <c r="G46" i="1"/>
  <c r="J50" i="1"/>
  <c r="G51" i="1"/>
  <c r="I51" i="1"/>
  <c r="J52" i="1"/>
  <c r="H88" i="1"/>
  <c r="J55" i="1"/>
  <c r="J56" i="1"/>
  <c r="J61" i="1"/>
  <c r="G63" i="1"/>
  <c r="J63" i="1" s="1"/>
  <c r="J66" i="1"/>
  <c r="I67" i="1"/>
  <c r="J68" i="1"/>
  <c r="J70" i="1"/>
  <c r="J73" i="1"/>
  <c r="G75" i="1"/>
  <c r="J77" i="1"/>
  <c r="K78" i="1"/>
  <c r="K81" i="1"/>
  <c r="J83" i="1"/>
  <c r="G89" i="1"/>
  <c r="J89" i="1" s="1"/>
  <c r="G91" i="1"/>
  <c r="J91" i="1" s="1"/>
  <c r="I91" i="1"/>
  <c r="J92" i="1"/>
  <c r="J94" i="1"/>
  <c r="J75" i="1"/>
  <c r="I13" i="1"/>
  <c r="F9" i="1"/>
  <c r="I9" i="1" s="1"/>
  <c r="J48" i="1"/>
  <c r="D46" i="1"/>
  <c r="J46" i="1" s="1"/>
  <c r="K48" i="1"/>
  <c r="E9" i="1"/>
  <c r="C10" i="1" s="1"/>
  <c r="F16" i="1"/>
  <c r="I16" i="1" s="1"/>
  <c r="G19" i="1"/>
  <c r="K29" i="1"/>
  <c r="G54" i="1"/>
  <c r="J54" i="1" s="1"/>
  <c r="K54" i="1"/>
  <c r="G78" i="1"/>
  <c r="J78" i="1" s="1"/>
  <c r="G80" i="1"/>
  <c r="J80" i="1" s="1"/>
  <c r="I12" i="1"/>
  <c r="D19" i="1"/>
  <c r="E46" i="1"/>
  <c r="M47" i="1"/>
  <c r="E75" i="1"/>
  <c r="K75" i="1" s="1"/>
  <c r="D35" i="1"/>
  <c r="J35" i="1" s="1"/>
  <c r="D51" i="1"/>
  <c r="J51" i="1" s="1"/>
  <c r="G67" i="1"/>
  <c r="J67" i="1" s="1"/>
  <c r="D81" i="1"/>
  <c r="J81" i="1" s="1"/>
  <c r="I88" i="1" l="1"/>
  <c r="G88" i="1"/>
  <c r="K46" i="1"/>
  <c r="E16" i="1"/>
  <c r="K16" i="1" s="1"/>
  <c r="G16" i="1"/>
  <c r="J19" i="1"/>
  <c r="D16" i="1"/>
  <c r="E88" i="1"/>
  <c r="K88" i="1" s="1"/>
  <c r="D88" i="1"/>
  <c r="C17" i="1" l="1"/>
  <c r="J88" i="1"/>
  <c r="J16" i="1"/>
  <c r="F17" i="1"/>
</calcChain>
</file>

<file path=xl/sharedStrings.xml><?xml version="1.0" encoding="utf-8"?>
<sst xmlns="http://schemas.openxmlformats.org/spreadsheetml/2006/main" count="176" uniqueCount="171">
  <si>
    <t>Информация об исполнении областного бюджета Ленинградской области на 01.10.2021.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</si>
  <si>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</si>
  <si>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</si>
  <si>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</si>
  <si>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</si>
  <si>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01.10.2021.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</si>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</sst>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 Cyr"/>
      <charset val="20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164" fontId="3" fillId="2" borderId="1" xfId="1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right" vertical="top" wrapText="1" shrinkToFit="1"/>
    </xf>
    <xf numFmtId="0" fontId="7" fillId="2" borderId="1" xfId="0" applyFont="1" applyFill="1" applyBorder="1" applyAlignment="1">
      <alignment horizontal="left" vertical="top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4" fontId="4" fillId="2" borderId="1" xfId="0" applyNumberFormat="1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left" vertical="top" wrapText="1" shrinkToFit="1"/>
    </xf>
    <xf numFmtId="164" fontId="4" fillId="2" borderId="1" xfId="1" applyNumberFormat="1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top" wrapText="1" shrinkToFit="1"/>
    </xf>
    <xf numFmtId="49" fontId="9" fillId="2" borderId="1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center" vertical="top"/>
    </xf>
    <xf numFmtId="164" fontId="4" fillId="2" borderId="0" xfId="1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Alignment="1">
      <alignment horizontal="center" vertical="top"/>
    </xf>
    <xf numFmtId="164" fontId="11" fillId="2" borderId="0" xfId="0" applyNumberFormat="1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1" fillId="2" borderId="1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5" fillId="2" borderId="3" xfId="0" applyNumberFormat="1" applyFont="1" applyFill="1" applyBorder="1" applyAlignment="1">
      <alignment horizontal="center" vertical="top" wrapText="1" shrinkToFit="1"/>
    </xf>
    <xf numFmtId="0" fontId="5" fillId="2" borderId="4" xfId="0" applyNumberFormat="1" applyFont="1" applyFill="1" applyBorder="1" applyAlignment="1">
      <alignment horizontal="center" vertical="top" wrapText="1" shrinkToFit="1"/>
    </xf>
    <xf numFmtId="0" fontId="5" fillId="2" borderId="5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topLeftCell="A4" zoomScale="60" zoomScaleNormal="60" workbookViewId="0">
      <selection activeCell="F35" sqref="F35"/>
    </sheetView>
  </sheetViews>
  <sheetFormatPr defaultRowHeight="12.75" x14ac:dyDescent="0.2"/>
  <cols>
    <col min="1" max="1" width="9.28515625" style="1" customWidth="1"/>
    <col min="2" max="2" width="86.5703125" style="2" customWidth="1"/>
    <col min="3" max="3" width="19.28515625" style="3" customWidth="1"/>
    <col min="4" max="4" width="19.5703125" style="1" customWidth="1"/>
    <col min="5" max="5" width="20" style="1" customWidth="1"/>
    <col min="6" max="6" width="18.5703125" style="1" customWidth="1"/>
    <col min="7" max="7" width="19.42578125" style="1" customWidth="1"/>
    <col min="8" max="8" width="17.85546875" style="1" customWidth="1"/>
    <col min="9" max="9" width="16.28515625" style="1" customWidth="1"/>
    <col min="10" max="10" width="20.5703125" style="1" customWidth="1"/>
    <col min="11" max="11" width="18.7109375" style="1" customWidth="1"/>
    <col min="12" max="12" width="9.140625" style="4" customWidth="1"/>
    <col min="13" max="13" width="12.42578125" style="4" hidden="1" customWidth="1"/>
    <col min="14" max="14" width="17.5703125" style="4" customWidth="1"/>
    <col min="15" max="16384" width="9.140625" style="4"/>
  </cols>
  <sheetData>
    <row r="1" spans="1:11" ht="32.25" customHeight="1" x14ac:dyDescent="0.2">
      <c r="H1" s="32" t="s">
        <v>170</v>
      </c>
      <c r="I1" s="32"/>
      <c r="J1" s="32"/>
      <c r="K1" s="32"/>
    </row>
    <row r="2" spans="1:11" hidden="1" x14ac:dyDescent="0.2"/>
    <row r="3" spans="1:11" ht="25.5" customHeight="1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9.5" customHeight="1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9.5" customHeight="1" x14ac:dyDescent="0.2">
      <c r="A5" s="5"/>
      <c r="F5" s="3"/>
      <c r="G5" s="6"/>
      <c r="H5" s="6"/>
      <c r="I5" s="5"/>
      <c r="J5" s="5"/>
      <c r="K5" s="7" t="s">
        <v>2</v>
      </c>
    </row>
    <row r="6" spans="1:11" ht="18.75" customHeight="1" x14ac:dyDescent="0.2">
      <c r="A6" s="35" t="s">
        <v>3</v>
      </c>
      <c r="B6" s="36" t="s">
        <v>4</v>
      </c>
      <c r="C6" s="39" t="s">
        <v>5</v>
      </c>
      <c r="D6" s="40"/>
      <c r="E6" s="40"/>
      <c r="F6" s="40"/>
      <c r="G6" s="40"/>
      <c r="H6" s="40"/>
      <c r="I6" s="40"/>
      <c r="J6" s="40"/>
      <c r="K6" s="41"/>
    </row>
    <row r="7" spans="1:11" ht="13.15" customHeight="1" x14ac:dyDescent="0.2">
      <c r="A7" s="35"/>
      <c r="B7" s="37"/>
      <c r="C7" s="42" t="s">
        <v>6</v>
      </c>
      <c r="D7" s="35" t="s">
        <v>7</v>
      </c>
      <c r="E7" s="35" t="s">
        <v>8</v>
      </c>
      <c r="F7" s="42" t="s">
        <v>9</v>
      </c>
      <c r="G7" s="35" t="s">
        <v>7</v>
      </c>
      <c r="H7" s="35" t="s">
        <v>8</v>
      </c>
      <c r="I7" s="35" t="s">
        <v>10</v>
      </c>
      <c r="J7" s="35" t="s">
        <v>11</v>
      </c>
      <c r="K7" s="35" t="s">
        <v>12</v>
      </c>
    </row>
    <row r="8" spans="1:11" ht="45" customHeight="1" x14ac:dyDescent="0.2">
      <c r="A8" s="35"/>
      <c r="B8" s="38"/>
      <c r="C8" s="42"/>
      <c r="D8" s="35"/>
      <c r="E8" s="35"/>
      <c r="F8" s="42"/>
      <c r="G8" s="35"/>
      <c r="H8" s="35"/>
      <c r="I8" s="35"/>
      <c r="J8" s="35"/>
      <c r="K8" s="35"/>
    </row>
    <row r="9" spans="1:11" ht="18.75" customHeight="1" x14ac:dyDescent="0.2">
      <c r="A9" s="8"/>
      <c r="B9" s="9" t="s">
        <v>13</v>
      </c>
      <c r="C9" s="10">
        <f t="shared" ref="C9:H9" si="0">C12+C13+C14</f>
        <v>156517872.20000002</v>
      </c>
      <c r="D9" s="10">
        <f>D12+D13+D14</f>
        <v>135498031.90000001</v>
      </c>
      <c r="E9" s="10">
        <f t="shared" si="0"/>
        <v>21019840.300000001</v>
      </c>
      <c r="F9" s="10">
        <f t="shared" si="0"/>
        <v>113883216.53</v>
      </c>
      <c r="G9" s="10">
        <f t="shared" si="0"/>
        <v>96765721.129999995</v>
      </c>
      <c r="H9" s="10">
        <f t="shared" si="0"/>
        <v>17117495.399999999</v>
      </c>
      <c r="I9" s="11">
        <f>F9/C9*100</f>
        <v>72.760519248868235</v>
      </c>
      <c r="J9" s="11"/>
      <c r="K9" s="11"/>
    </row>
    <row r="10" spans="1:11" ht="20.25" hidden="1" customHeight="1" x14ac:dyDescent="0.2">
      <c r="A10" s="8"/>
      <c r="B10" s="12" t="s">
        <v>14</v>
      </c>
      <c r="C10" s="10">
        <f>D9+E9</f>
        <v>156517872.20000002</v>
      </c>
      <c r="D10" s="10"/>
      <c r="E10" s="10"/>
      <c r="F10" s="10">
        <f>G9+H9</f>
        <v>113883216.53</v>
      </c>
      <c r="G10" s="10"/>
      <c r="H10" s="10"/>
      <c r="I10" s="11"/>
      <c r="J10" s="11"/>
      <c r="K10" s="11"/>
    </row>
    <row r="11" spans="1:11" ht="17.25" customHeight="1" x14ac:dyDescent="0.2">
      <c r="A11" s="8"/>
      <c r="B11" s="13" t="s">
        <v>15</v>
      </c>
      <c r="C11" s="14"/>
      <c r="D11" s="15"/>
      <c r="E11" s="10"/>
      <c r="F11" s="10"/>
      <c r="G11" s="10"/>
      <c r="H11" s="10"/>
      <c r="I11" s="11"/>
      <c r="J11" s="11"/>
      <c r="K11" s="11"/>
    </row>
    <row r="12" spans="1:11" ht="16.5" customHeight="1" x14ac:dyDescent="0.2">
      <c r="A12" s="8"/>
      <c r="B12" s="16" t="s">
        <v>16</v>
      </c>
      <c r="C12" s="17">
        <f>D12</f>
        <v>135498031.90000001</v>
      </c>
      <c r="D12" s="17">
        <v>135498031.90000001</v>
      </c>
      <c r="E12" s="17"/>
      <c r="F12" s="17">
        <f>G12</f>
        <v>96765721.129999995</v>
      </c>
      <c r="G12" s="17">
        <v>96765721.129999995</v>
      </c>
      <c r="H12" s="17"/>
      <c r="I12" s="14">
        <f>F12/C12*100</f>
        <v>71.414853613087786</v>
      </c>
      <c r="J12" s="14"/>
      <c r="K12" s="14"/>
    </row>
    <row r="13" spans="1:11" ht="19.5" customHeight="1" x14ac:dyDescent="0.2">
      <c r="A13" s="8"/>
      <c r="B13" s="16" t="s">
        <v>17</v>
      </c>
      <c r="C13" s="17">
        <f>E13</f>
        <v>20619840.300000001</v>
      </c>
      <c r="D13" s="17"/>
      <c r="E13" s="17">
        <f>21019840.3-E14</f>
        <v>20619840.300000001</v>
      </c>
      <c r="F13" s="17">
        <f>H13</f>
        <v>16662472.589999998</v>
      </c>
      <c r="G13" s="17"/>
      <c r="H13" s="17">
        <f>17117495.4-H14</f>
        <v>16662472.589999998</v>
      </c>
      <c r="I13" s="14">
        <f>F13/C13*100</f>
        <v>80.807961398226723</v>
      </c>
      <c r="J13" s="14"/>
      <c r="K13" s="14"/>
    </row>
    <row r="14" spans="1:11" ht="33" customHeight="1" x14ac:dyDescent="0.2">
      <c r="A14" s="8"/>
      <c r="B14" s="16" t="s">
        <v>18</v>
      </c>
      <c r="C14" s="17">
        <f>E14</f>
        <v>400000</v>
      </c>
      <c r="D14" s="17"/>
      <c r="E14" s="17">
        <v>400000</v>
      </c>
      <c r="F14" s="17">
        <f>H14</f>
        <v>455022.81</v>
      </c>
      <c r="G14" s="17"/>
      <c r="H14" s="17">
        <v>455022.81</v>
      </c>
      <c r="I14" s="14"/>
      <c r="J14" s="14"/>
      <c r="K14" s="14"/>
    </row>
    <row r="15" spans="1:11" ht="15.75" x14ac:dyDescent="0.2">
      <c r="A15" s="8"/>
      <c r="B15" s="16"/>
      <c r="C15" s="14"/>
      <c r="D15" s="15"/>
      <c r="E15" s="18"/>
      <c r="F15" s="15"/>
      <c r="G15" s="17"/>
      <c r="H15" s="17"/>
      <c r="I15" s="14"/>
      <c r="J15" s="14"/>
      <c r="K15" s="14"/>
    </row>
    <row r="16" spans="1:11" ht="16.5" customHeight="1" x14ac:dyDescent="0.2">
      <c r="A16" s="8"/>
      <c r="B16" s="9" t="s">
        <v>19</v>
      </c>
      <c r="C16" s="11">
        <f t="shared" ref="C16:H16" si="1">C19+C29+C31+C35+C46+C51+C54+C63+C75+C67+C81+C85+C89+C91</f>
        <v>179416004.09999999</v>
      </c>
      <c r="D16" s="11">
        <f t="shared" si="1"/>
        <v>155817508.01999998</v>
      </c>
      <c r="E16" s="11">
        <f t="shared" si="1"/>
        <v>23598496.079999998</v>
      </c>
      <c r="F16" s="11">
        <f t="shared" si="1"/>
        <v>124055375.46999998</v>
      </c>
      <c r="G16" s="11">
        <f t="shared" si="1"/>
        <v>109170288.63000001</v>
      </c>
      <c r="H16" s="11">
        <f t="shared" si="1"/>
        <v>14885086.84</v>
      </c>
      <c r="I16" s="11">
        <f>F16/C16*100</f>
        <v>69.143985282860271</v>
      </c>
      <c r="J16" s="11">
        <f>G16/D16*100</f>
        <v>70.062915276496042</v>
      </c>
      <c r="K16" s="11">
        <f>H16/E16*100</f>
        <v>63.076421436090094</v>
      </c>
    </row>
    <row r="17" spans="1:13" ht="15.75" hidden="1" x14ac:dyDescent="0.2">
      <c r="A17" s="8"/>
      <c r="B17" s="12" t="s">
        <v>14</v>
      </c>
      <c r="C17" s="11">
        <f>D16+E16</f>
        <v>179416004.09999996</v>
      </c>
      <c r="D17" s="11"/>
      <c r="E17" s="11"/>
      <c r="F17" s="11">
        <f>G16+H16</f>
        <v>124055375.47000001</v>
      </c>
      <c r="G17" s="11"/>
      <c r="H17" s="11"/>
      <c r="I17" s="11"/>
      <c r="J17" s="11"/>
      <c r="K17" s="11"/>
    </row>
    <row r="18" spans="1:13" ht="16.5" customHeight="1" x14ac:dyDescent="0.2">
      <c r="A18" s="8"/>
      <c r="B18" s="13" t="s">
        <v>15</v>
      </c>
      <c r="C18" s="14"/>
      <c r="D18" s="14"/>
      <c r="E18" s="14"/>
      <c r="F18" s="14"/>
      <c r="G18" s="14"/>
      <c r="H18" s="14"/>
      <c r="I18" s="11"/>
      <c r="J18" s="14"/>
      <c r="K18" s="14"/>
    </row>
    <row r="19" spans="1:13" ht="20.25" customHeight="1" x14ac:dyDescent="0.2">
      <c r="A19" s="19" t="s">
        <v>20</v>
      </c>
      <c r="B19" s="9" t="s">
        <v>21</v>
      </c>
      <c r="C19" s="10">
        <f>SUM(C20:C28)</f>
        <v>9807363.0899999999</v>
      </c>
      <c r="D19" s="10">
        <f>SUM(D20:D28)</f>
        <v>9605428.1900000013</v>
      </c>
      <c r="E19" s="10">
        <f>SUM(E20:E28)</f>
        <v>201934.90000000002</v>
      </c>
      <c r="F19" s="10">
        <f>SUM(F20:F28)</f>
        <v>5740363.0700000003</v>
      </c>
      <c r="G19" s="10">
        <f t="shared" ref="G19:G83" si="2">F19-H19</f>
        <v>5589488.6699999999</v>
      </c>
      <c r="H19" s="10">
        <f>SUM(H20:H28)</f>
        <v>150874.4</v>
      </c>
      <c r="I19" s="11">
        <f t="shared" ref="I19:K82" si="3">F19/C19*100</f>
        <v>58.531156818830496</v>
      </c>
      <c r="J19" s="11">
        <f t="shared" si="3"/>
        <v>58.190937035155734</v>
      </c>
      <c r="K19" s="11">
        <f t="shared" si="3"/>
        <v>74.714375771597659</v>
      </c>
      <c r="M19" s="20"/>
    </row>
    <row r="20" spans="1:13" ht="32.25" customHeight="1" x14ac:dyDescent="0.2">
      <c r="A20" s="21" t="s">
        <v>22</v>
      </c>
      <c r="B20" s="13" t="s">
        <v>23</v>
      </c>
      <c r="C20" s="22">
        <v>6571.47</v>
      </c>
      <c r="D20" s="17">
        <f t="shared" ref="D20:D30" si="4">C20-E20</f>
        <v>6571.47</v>
      </c>
      <c r="E20" s="17">
        <v>0</v>
      </c>
      <c r="F20" s="22">
        <v>3533.52</v>
      </c>
      <c r="G20" s="17">
        <v>425.22</v>
      </c>
      <c r="H20" s="17">
        <v>0</v>
      </c>
      <c r="I20" s="14">
        <f t="shared" si="3"/>
        <v>53.77061753306338</v>
      </c>
      <c r="J20" s="14">
        <f t="shared" si="3"/>
        <v>6.4706983369017896</v>
      </c>
      <c r="K20" s="14"/>
    </row>
    <row r="21" spans="1:13" ht="31.5" customHeight="1" x14ac:dyDescent="0.2">
      <c r="A21" s="21" t="s">
        <v>24</v>
      </c>
      <c r="B21" s="13" t="s">
        <v>25</v>
      </c>
      <c r="C21" s="22">
        <v>652687.6</v>
      </c>
      <c r="D21" s="17">
        <f t="shared" si="4"/>
        <v>629195.69999999995</v>
      </c>
      <c r="E21" s="17">
        <v>23491.9</v>
      </c>
      <c r="F21" s="22">
        <v>338775.06</v>
      </c>
      <c r="G21" s="17">
        <v>45870.92</v>
      </c>
      <c r="H21" s="17">
        <v>20451.599999999999</v>
      </c>
      <c r="I21" s="14">
        <f t="shared" si="3"/>
        <v>51.904626348041546</v>
      </c>
      <c r="J21" s="14">
        <f t="shared" si="3"/>
        <v>7.29040583080908</v>
      </c>
      <c r="K21" s="14">
        <f t="shared" si="3"/>
        <v>87.058092363750887</v>
      </c>
    </row>
    <row r="22" spans="1:13" ht="33.75" customHeight="1" x14ac:dyDescent="0.2">
      <c r="A22" s="21" t="s">
        <v>26</v>
      </c>
      <c r="B22" s="13" t="s">
        <v>27</v>
      </c>
      <c r="C22" s="22">
        <v>3425380.11</v>
      </c>
      <c r="D22" s="17">
        <f t="shared" si="4"/>
        <v>3359363.81</v>
      </c>
      <c r="E22" s="17">
        <v>66016.3</v>
      </c>
      <c r="F22" s="22">
        <v>2325796.5499999998</v>
      </c>
      <c r="G22" s="17">
        <v>243826.89</v>
      </c>
      <c r="H22" s="17">
        <v>66016.3</v>
      </c>
      <c r="I22" s="14">
        <f t="shared" si="3"/>
        <v>67.898933120155235</v>
      </c>
      <c r="J22" s="14">
        <f t="shared" si="3"/>
        <v>7.2581269487450957</v>
      </c>
      <c r="K22" s="14">
        <f>H22/E22*100</f>
        <v>100</v>
      </c>
    </row>
    <row r="23" spans="1:13" ht="18.75" customHeight="1" x14ac:dyDescent="0.2">
      <c r="A23" s="21" t="s">
        <v>28</v>
      </c>
      <c r="B23" s="13" t="s">
        <v>29</v>
      </c>
      <c r="C23" s="22">
        <v>441713.97</v>
      </c>
      <c r="D23" s="17">
        <f t="shared" si="4"/>
        <v>439588.67</v>
      </c>
      <c r="E23" s="17">
        <v>2125.3000000000002</v>
      </c>
      <c r="F23" s="22">
        <v>327266.93</v>
      </c>
      <c r="G23" s="17">
        <v>44378.11</v>
      </c>
      <c r="H23" s="17">
        <v>2125.3000000000002</v>
      </c>
      <c r="I23" s="14">
        <f t="shared" si="3"/>
        <v>74.090237625946045</v>
      </c>
      <c r="J23" s="14">
        <f t="shared" si="3"/>
        <v>10.095371657326838</v>
      </c>
      <c r="K23" s="14">
        <f t="shared" si="3"/>
        <v>100</v>
      </c>
    </row>
    <row r="24" spans="1:13" ht="30.75" customHeight="1" x14ac:dyDescent="0.2">
      <c r="A24" s="21" t="s">
        <v>30</v>
      </c>
      <c r="B24" s="13" t="s">
        <v>31</v>
      </c>
      <c r="C24" s="22">
        <v>90471.98</v>
      </c>
      <c r="D24" s="17">
        <f t="shared" si="4"/>
        <v>88708.68</v>
      </c>
      <c r="E24" s="17">
        <v>1763.3</v>
      </c>
      <c r="F24" s="22">
        <v>54907.839999999997</v>
      </c>
      <c r="G24" s="17">
        <v>6984.78</v>
      </c>
      <c r="H24" s="17">
        <v>1763.3</v>
      </c>
      <c r="I24" s="14">
        <f t="shared" si="3"/>
        <v>60.690436972861647</v>
      </c>
      <c r="J24" s="14">
        <f t="shared" si="3"/>
        <v>7.8738405305997112</v>
      </c>
      <c r="K24" s="14">
        <f t="shared" si="3"/>
        <v>100</v>
      </c>
    </row>
    <row r="25" spans="1:13" ht="21.75" customHeight="1" x14ac:dyDescent="0.2">
      <c r="A25" s="21" t="s">
        <v>32</v>
      </c>
      <c r="B25" s="13" t="s">
        <v>33</v>
      </c>
      <c r="C25" s="22">
        <v>246357.5</v>
      </c>
      <c r="D25" s="17">
        <f t="shared" si="4"/>
        <v>246357.5</v>
      </c>
      <c r="E25" s="17">
        <v>0</v>
      </c>
      <c r="F25" s="22">
        <v>161937.96</v>
      </c>
      <c r="G25" s="17">
        <v>7364.45</v>
      </c>
      <c r="H25" s="17">
        <v>0</v>
      </c>
      <c r="I25" s="14">
        <f t="shared" si="3"/>
        <v>65.732912535644346</v>
      </c>
      <c r="J25" s="14">
        <f t="shared" si="3"/>
        <v>2.989334605197731</v>
      </c>
      <c r="K25" s="14"/>
    </row>
    <row r="26" spans="1:13" ht="23.25" customHeight="1" x14ac:dyDescent="0.2">
      <c r="A26" s="21" t="s">
        <v>34</v>
      </c>
      <c r="B26" s="13" t="s">
        <v>35</v>
      </c>
      <c r="C26" s="22">
        <v>170</v>
      </c>
      <c r="D26" s="17">
        <f t="shared" si="4"/>
        <v>170</v>
      </c>
      <c r="E26" s="17">
        <v>0</v>
      </c>
      <c r="F26" s="22">
        <v>0</v>
      </c>
      <c r="G26" s="17">
        <v>0</v>
      </c>
      <c r="H26" s="17">
        <v>0</v>
      </c>
      <c r="I26" s="14">
        <f t="shared" si="3"/>
        <v>0</v>
      </c>
      <c r="J26" s="14">
        <f t="shared" si="3"/>
        <v>0</v>
      </c>
      <c r="K26" s="14"/>
    </row>
    <row r="27" spans="1:13" ht="20.25" customHeight="1" x14ac:dyDescent="0.2">
      <c r="A27" s="21" t="s">
        <v>36</v>
      </c>
      <c r="B27" s="13" t="s">
        <v>37</v>
      </c>
      <c r="C27" s="22">
        <v>528575.68000000005</v>
      </c>
      <c r="D27" s="17">
        <f t="shared" si="4"/>
        <v>528575.68000000005</v>
      </c>
      <c r="E27" s="17">
        <v>0</v>
      </c>
      <c r="F27" s="22">
        <v>0</v>
      </c>
      <c r="G27" s="17">
        <v>0</v>
      </c>
      <c r="H27" s="17">
        <v>0</v>
      </c>
      <c r="I27" s="14">
        <f t="shared" si="3"/>
        <v>0</v>
      </c>
      <c r="J27" s="14">
        <f t="shared" si="3"/>
        <v>0</v>
      </c>
      <c r="K27" s="14"/>
    </row>
    <row r="28" spans="1:13" ht="18.75" customHeight="1" x14ac:dyDescent="0.2">
      <c r="A28" s="21" t="s">
        <v>38</v>
      </c>
      <c r="B28" s="13" t="s">
        <v>39</v>
      </c>
      <c r="C28" s="22">
        <v>4415434.78</v>
      </c>
      <c r="D28" s="17">
        <f t="shared" si="4"/>
        <v>4306896.6800000006</v>
      </c>
      <c r="E28" s="17">
        <v>108538.1</v>
      </c>
      <c r="F28" s="22">
        <v>2528145.21</v>
      </c>
      <c r="G28" s="17">
        <v>337596.08</v>
      </c>
      <c r="H28" s="17">
        <v>60517.9</v>
      </c>
      <c r="I28" s="14">
        <f t="shared" si="3"/>
        <v>57.256993613661756</v>
      </c>
      <c r="J28" s="14">
        <f t="shared" si="3"/>
        <v>7.8384996224241901</v>
      </c>
      <c r="K28" s="14">
        <f t="shared" si="3"/>
        <v>55.7572870724658</v>
      </c>
    </row>
    <row r="29" spans="1:13" ht="18.75" customHeight="1" x14ac:dyDescent="0.2">
      <c r="A29" s="19" t="s">
        <v>40</v>
      </c>
      <c r="B29" s="9" t="s">
        <v>41</v>
      </c>
      <c r="C29" s="10">
        <f>C30</f>
        <v>78850.5</v>
      </c>
      <c r="D29" s="10">
        <f t="shared" si="4"/>
        <v>0</v>
      </c>
      <c r="E29" s="10">
        <f>E30</f>
        <v>78850.5</v>
      </c>
      <c r="F29" s="10">
        <f>F30</f>
        <v>59138.1</v>
      </c>
      <c r="G29" s="10">
        <f t="shared" si="2"/>
        <v>0</v>
      </c>
      <c r="H29" s="10">
        <f>H30</f>
        <v>59138.1</v>
      </c>
      <c r="I29" s="11">
        <f t="shared" si="3"/>
        <v>75.000285350124599</v>
      </c>
      <c r="J29" s="14"/>
      <c r="K29" s="11">
        <f t="shared" si="3"/>
        <v>75.000285350124599</v>
      </c>
    </row>
    <row r="30" spans="1:13" ht="19.5" customHeight="1" x14ac:dyDescent="0.2">
      <c r="A30" s="21" t="s">
        <v>42</v>
      </c>
      <c r="B30" s="13" t="s">
        <v>43</v>
      </c>
      <c r="C30" s="17">
        <v>78850.5</v>
      </c>
      <c r="D30" s="17">
        <f t="shared" si="4"/>
        <v>0</v>
      </c>
      <c r="E30" s="17">
        <v>78850.5</v>
      </c>
      <c r="F30" s="17">
        <v>59138.1</v>
      </c>
      <c r="G30" s="17">
        <f t="shared" si="2"/>
        <v>0</v>
      </c>
      <c r="H30" s="17">
        <v>59138.1</v>
      </c>
      <c r="I30" s="14">
        <f t="shared" si="3"/>
        <v>75.000285350124599</v>
      </c>
      <c r="J30" s="14"/>
      <c r="K30" s="14">
        <f t="shared" si="3"/>
        <v>75.000285350124599</v>
      </c>
    </row>
    <row r="31" spans="1:13" ht="20.25" customHeight="1" x14ac:dyDescent="0.2">
      <c r="A31" s="19" t="s">
        <v>44</v>
      </c>
      <c r="B31" s="9" t="s">
        <v>45</v>
      </c>
      <c r="C31" s="10">
        <f>C32+C33+C34</f>
        <v>2609682.61</v>
      </c>
      <c r="D31" s="10">
        <f>D32+D33+D34</f>
        <v>2609682.61</v>
      </c>
      <c r="E31" s="10">
        <f>SUM(E32:E34)</f>
        <v>0</v>
      </c>
      <c r="F31" s="10">
        <f>F32+F33+F34</f>
        <v>1736040.6900000002</v>
      </c>
      <c r="G31" s="10">
        <f t="shared" si="2"/>
        <v>1736040.6900000002</v>
      </c>
      <c r="H31" s="10">
        <f>SUM(H32:H34)</f>
        <v>0</v>
      </c>
      <c r="I31" s="11">
        <f t="shared" si="3"/>
        <v>66.523058526262716</v>
      </c>
      <c r="J31" s="11">
        <f t="shared" si="3"/>
        <v>66.523058526262716</v>
      </c>
      <c r="K31" s="11"/>
    </row>
    <row r="32" spans="1:13" ht="37.5" customHeight="1" x14ac:dyDescent="0.2">
      <c r="A32" s="21" t="s">
        <v>46</v>
      </c>
      <c r="B32" s="13" t="s">
        <v>47</v>
      </c>
      <c r="C32" s="22">
        <v>572118.61</v>
      </c>
      <c r="D32" s="17">
        <f>C32-E32</f>
        <v>572118.61</v>
      </c>
      <c r="E32" s="17">
        <v>0</v>
      </c>
      <c r="F32" s="17">
        <v>313848.89</v>
      </c>
      <c r="G32" s="17">
        <f t="shared" si="2"/>
        <v>313848.89</v>
      </c>
      <c r="H32" s="17">
        <v>0</v>
      </c>
      <c r="I32" s="14">
        <f t="shared" si="3"/>
        <v>54.857311843080936</v>
      </c>
      <c r="J32" s="14">
        <f t="shared" si="3"/>
        <v>54.857311843080936</v>
      </c>
      <c r="K32" s="14"/>
    </row>
    <row r="33" spans="1:13" ht="21.75" customHeight="1" x14ac:dyDescent="0.2">
      <c r="A33" s="21" t="s">
        <v>48</v>
      </c>
      <c r="B33" s="13" t="s">
        <v>49</v>
      </c>
      <c r="C33" s="22">
        <v>1578952.6</v>
      </c>
      <c r="D33" s="17">
        <f>C33-E33</f>
        <v>1578952.6</v>
      </c>
      <c r="E33" s="17">
        <v>0</v>
      </c>
      <c r="F33" s="17">
        <v>1088118.6000000001</v>
      </c>
      <c r="G33" s="17">
        <f t="shared" si="2"/>
        <v>1088118.6000000001</v>
      </c>
      <c r="H33" s="17">
        <v>0</v>
      </c>
      <c r="I33" s="14">
        <f t="shared" si="3"/>
        <v>68.913949665113449</v>
      </c>
      <c r="J33" s="14">
        <f t="shared" si="3"/>
        <v>68.913949665113449</v>
      </c>
      <c r="K33" s="14"/>
    </row>
    <row r="34" spans="1:13" ht="36" customHeight="1" x14ac:dyDescent="0.2">
      <c r="A34" s="21" t="s">
        <v>50</v>
      </c>
      <c r="B34" s="13" t="s">
        <v>51</v>
      </c>
      <c r="C34" s="22">
        <v>458611.4</v>
      </c>
      <c r="D34" s="17">
        <f>C34-E34</f>
        <v>458611.4</v>
      </c>
      <c r="E34" s="17">
        <v>0</v>
      </c>
      <c r="F34" s="17">
        <v>334073.2</v>
      </c>
      <c r="G34" s="17">
        <f t="shared" si="2"/>
        <v>334073.2</v>
      </c>
      <c r="H34" s="17">
        <v>0</v>
      </c>
      <c r="I34" s="14">
        <f t="shared" si="3"/>
        <v>72.84450408341354</v>
      </c>
      <c r="J34" s="14">
        <f t="shared" si="3"/>
        <v>72.84450408341354</v>
      </c>
      <c r="K34" s="14"/>
    </row>
    <row r="35" spans="1:13" ht="15.75" x14ac:dyDescent="0.2">
      <c r="A35" s="19" t="s">
        <v>52</v>
      </c>
      <c r="B35" s="9" t="s">
        <v>53</v>
      </c>
      <c r="C35" s="10">
        <f>C36+C37+C38+C39+C40+C41+C42+C43+C44+C45</f>
        <v>32543723.279999997</v>
      </c>
      <c r="D35" s="10">
        <f>D36+D37+D38+D39+D40+D41+D42+D43+D44+D45</f>
        <v>25514732.979999997</v>
      </c>
      <c r="E35" s="10">
        <f>SUM(E36:E45)</f>
        <v>7028990.2999999998</v>
      </c>
      <c r="F35" s="10">
        <f>SUM(F36:F45)</f>
        <v>19732110.16</v>
      </c>
      <c r="G35" s="10">
        <f t="shared" si="2"/>
        <v>15784742.960000001</v>
      </c>
      <c r="H35" s="10">
        <f>SUM(H36:H45)</f>
        <v>3947367.2</v>
      </c>
      <c r="I35" s="11">
        <f t="shared" si="3"/>
        <v>60.632614130315332</v>
      </c>
      <c r="J35" s="11">
        <f t="shared" si="3"/>
        <v>61.86520929838084</v>
      </c>
      <c r="K35" s="11">
        <f t="shared" si="3"/>
        <v>56.15838166685193</v>
      </c>
    </row>
    <row r="36" spans="1:13" ht="15.75" x14ac:dyDescent="0.2">
      <c r="A36" s="21" t="s">
        <v>54</v>
      </c>
      <c r="B36" s="13" t="s">
        <v>55</v>
      </c>
      <c r="C36" s="22">
        <v>471762.58</v>
      </c>
      <c r="D36" s="17">
        <f t="shared" ref="D36:D45" si="5">C36-E36</f>
        <v>464964.58</v>
      </c>
      <c r="E36" s="17">
        <v>6798</v>
      </c>
      <c r="F36" s="22">
        <v>343532.79999999999</v>
      </c>
      <c r="G36" s="17">
        <f t="shared" si="2"/>
        <v>337480.1</v>
      </c>
      <c r="H36" s="17">
        <v>6052.7</v>
      </c>
      <c r="I36" s="14">
        <f t="shared" si="3"/>
        <v>72.819001456198578</v>
      </c>
      <c r="J36" s="14">
        <f t="shared" si="3"/>
        <v>72.581894302572465</v>
      </c>
      <c r="K36" s="14">
        <f t="shared" si="3"/>
        <v>89.036481318034717</v>
      </c>
    </row>
    <row r="37" spans="1:13" ht="15.75" x14ac:dyDescent="0.2">
      <c r="A37" s="21" t="s">
        <v>56</v>
      </c>
      <c r="B37" s="13" t="s">
        <v>57</v>
      </c>
      <c r="C37" s="22">
        <v>6273</v>
      </c>
      <c r="D37" s="17">
        <f t="shared" si="5"/>
        <v>6273</v>
      </c>
      <c r="E37" s="17">
        <v>0</v>
      </c>
      <c r="F37" s="22">
        <v>0</v>
      </c>
      <c r="G37" s="17">
        <f t="shared" si="2"/>
        <v>0</v>
      </c>
      <c r="H37" s="17">
        <v>0</v>
      </c>
      <c r="I37" s="14">
        <f t="shared" si="3"/>
        <v>0</v>
      </c>
      <c r="J37" s="14">
        <f t="shared" si="3"/>
        <v>0</v>
      </c>
      <c r="K37" s="14"/>
    </row>
    <row r="38" spans="1:13" ht="15.75" x14ac:dyDescent="0.2">
      <c r="A38" s="21" t="s">
        <v>58</v>
      </c>
      <c r="B38" s="13" t="s">
        <v>59</v>
      </c>
      <c r="C38" s="22">
        <v>5143201.46</v>
      </c>
      <c r="D38" s="17">
        <f t="shared" si="5"/>
        <v>4511464.66</v>
      </c>
      <c r="E38" s="17">
        <v>631736.80000000005</v>
      </c>
      <c r="F38" s="22">
        <v>3945216.81</v>
      </c>
      <c r="G38" s="17">
        <f t="shared" si="2"/>
        <v>3376200.81</v>
      </c>
      <c r="H38" s="17">
        <v>569016</v>
      </c>
      <c r="I38" s="14">
        <f t="shared" si="3"/>
        <v>76.70741347938565</v>
      </c>
      <c r="J38" s="14">
        <f t="shared" si="3"/>
        <v>74.83602476008312</v>
      </c>
      <c r="K38" s="14">
        <f t="shared" si="3"/>
        <v>90.071688082758499</v>
      </c>
    </row>
    <row r="39" spans="1:13" ht="15.75" x14ac:dyDescent="0.2">
      <c r="A39" s="21" t="s">
        <v>60</v>
      </c>
      <c r="B39" s="13" t="s">
        <v>61</v>
      </c>
      <c r="C39" s="22">
        <v>112485.4</v>
      </c>
      <c r="D39" s="17">
        <f t="shared" si="5"/>
        <v>26313.299999999988</v>
      </c>
      <c r="E39" s="17">
        <v>86172.1</v>
      </c>
      <c r="F39" s="22">
        <v>30745.119999999999</v>
      </c>
      <c r="G39" s="17">
        <f t="shared" si="2"/>
        <v>5479.619999999999</v>
      </c>
      <c r="H39" s="17">
        <v>25265.5</v>
      </c>
      <c r="I39" s="14">
        <f t="shared" si="3"/>
        <v>27.332542712209762</v>
      </c>
      <c r="J39" s="14">
        <f t="shared" si="3"/>
        <v>20.824526000159622</v>
      </c>
      <c r="K39" s="14">
        <f t="shared" si="3"/>
        <v>29.319814649985322</v>
      </c>
    </row>
    <row r="40" spans="1:13" ht="15.75" x14ac:dyDescent="0.2">
      <c r="A40" s="21" t="s">
        <v>62</v>
      </c>
      <c r="B40" s="13" t="s">
        <v>63</v>
      </c>
      <c r="C40" s="22">
        <v>1709094.27</v>
      </c>
      <c r="D40" s="17">
        <f t="shared" si="5"/>
        <v>1193012.3700000001</v>
      </c>
      <c r="E40" s="17">
        <v>516081.9</v>
      </c>
      <c r="F40" s="22">
        <v>1099427.56</v>
      </c>
      <c r="G40" s="17">
        <f t="shared" si="2"/>
        <v>827640.8600000001</v>
      </c>
      <c r="H40" s="17">
        <v>271786.7</v>
      </c>
      <c r="I40" s="14">
        <f t="shared" si="3"/>
        <v>64.328081797383831</v>
      </c>
      <c r="J40" s="14">
        <f t="shared" si="3"/>
        <v>69.37403842677675</v>
      </c>
      <c r="K40" s="14">
        <f t="shared" si="3"/>
        <v>52.663482288373217</v>
      </c>
    </row>
    <row r="41" spans="1:13" ht="15.75" x14ac:dyDescent="0.2">
      <c r="A41" s="21" t="s">
        <v>64</v>
      </c>
      <c r="B41" s="13" t="s">
        <v>65</v>
      </c>
      <c r="C41" s="22">
        <v>402557.45</v>
      </c>
      <c r="D41" s="17">
        <f t="shared" si="5"/>
        <v>341823.45</v>
      </c>
      <c r="E41" s="17">
        <v>60734</v>
      </c>
      <c r="F41" s="22">
        <v>174680.73</v>
      </c>
      <c r="G41" s="17">
        <f t="shared" si="2"/>
        <v>169247.13</v>
      </c>
      <c r="H41" s="17">
        <v>5433.6</v>
      </c>
      <c r="I41" s="14">
        <f t="shared" si="3"/>
        <v>43.392745557186934</v>
      </c>
      <c r="J41" s="14">
        <f t="shared" si="3"/>
        <v>49.513024925586585</v>
      </c>
      <c r="K41" s="14">
        <f t="shared" si="3"/>
        <v>8.9465538248756875</v>
      </c>
    </row>
    <row r="42" spans="1:13" ht="15.75" x14ac:dyDescent="0.2">
      <c r="A42" s="21" t="s">
        <v>66</v>
      </c>
      <c r="B42" s="13" t="s">
        <v>67</v>
      </c>
      <c r="C42" s="22">
        <v>18603061.699999999</v>
      </c>
      <c r="D42" s="17">
        <f t="shared" si="5"/>
        <v>13057288.899999999</v>
      </c>
      <c r="E42" s="17">
        <f>1350000+4195772.8</f>
        <v>5545772.7999999998</v>
      </c>
      <c r="F42" s="22">
        <v>10203858.52</v>
      </c>
      <c r="G42" s="17">
        <f t="shared" si="2"/>
        <v>7287520.8199999994</v>
      </c>
      <c r="H42" s="17">
        <v>2916337.7</v>
      </c>
      <c r="I42" s="14">
        <f t="shared" si="3"/>
        <v>54.85042561569314</v>
      </c>
      <c r="J42" s="14">
        <f t="shared" si="3"/>
        <v>55.811898440877727</v>
      </c>
      <c r="K42" s="14">
        <f t="shared" si="3"/>
        <v>52.586678271421441</v>
      </c>
    </row>
    <row r="43" spans="1:13" ht="15.75" x14ac:dyDescent="0.2">
      <c r="A43" s="21" t="s">
        <v>68</v>
      </c>
      <c r="B43" s="13" t="s">
        <v>69</v>
      </c>
      <c r="C43" s="22">
        <v>1598254.74</v>
      </c>
      <c r="D43" s="17">
        <f t="shared" si="5"/>
        <v>1570457.04</v>
      </c>
      <c r="E43" s="17">
        <v>27797.7</v>
      </c>
      <c r="F43" s="22">
        <v>792036.77</v>
      </c>
      <c r="G43" s="17">
        <f t="shared" si="2"/>
        <v>792036.77</v>
      </c>
      <c r="H43" s="17">
        <v>0</v>
      </c>
      <c r="I43" s="14">
        <f t="shared" si="3"/>
        <v>49.556353576026311</v>
      </c>
      <c r="J43" s="14">
        <f t="shared" si="3"/>
        <v>50.433520295467616</v>
      </c>
      <c r="K43" s="14">
        <f t="shared" si="3"/>
        <v>0</v>
      </c>
    </row>
    <row r="44" spans="1:13" ht="15.75" x14ac:dyDescent="0.2">
      <c r="A44" s="21" t="s">
        <v>70</v>
      </c>
      <c r="B44" s="13" t="s">
        <v>71</v>
      </c>
      <c r="C44" s="22">
        <v>3500</v>
      </c>
      <c r="D44" s="17">
        <f t="shared" si="5"/>
        <v>3500</v>
      </c>
      <c r="E44" s="17">
        <v>0</v>
      </c>
      <c r="F44" s="22">
        <v>3500</v>
      </c>
      <c r="G44" s="17">
        <f t="shared" si="2"/>
        <v>3500</v>
      </c>
      <c r="H44" s="17">
        <v>0</v>
      </c>
      <c r="I44" s="14">
        <f t="shared" si="3"/>
        <v>100</v>
      </c>
      <c r="J44" s="14">
        <f t="shared" si="3"/>
        <v>100</v>
      </c>
      <c r="K44" s="14"/>
    </row>
    <row r="45" spans="1:13" ht="15.75" x14ac:dyDescent="0.2">
      <c r="A45" s="21" t="s">
        <v>72</v>
      </c>
      <c r="B45" s="13" t="s">
        <v>73</v>
      </c>
      <c r="C45" s="22">
        <v>4493532.68</v>
      </c>
      <c r="D45" s="17">
        <f t="shared" si="5"/>
        <v>4339635.68</v>
      </c>
      <c r="E45" s="17">
        <v>153897</v>
      </c>
      <c r="F45" s="22">
        <v>3139111.85</v>
      </c>
      <c r="G45" s="17">
        <f t="shared" si="2"/>
        <v>2985636.85</v>
      </c>
      <c r="H45" s="17">
        <v>153475</v>
      </c>
      <c r="I45" s="14">
        <f t="shared" si="3"/>
        <v>69.858440419754558</v>
      </c>
      <c r="J45" s="14">
        <f t="shared" si="3"/>
        <v>68.799251138980409</v>
      </c>
      <c r="K45" s="14">
        <f t="shared" si="3"/>
        <v>99.725790626198034</v>
      </c>
    </row>
    <row r="46" spans="1:13" ht="15.75" x14ac:dyDescent="0.2">
      <c r="A46" s="19" t="s">
        <v>74</v>
      </c>
      <c r="B46" s="9" t="s">
        <v>75</v>
      </c>
      <c r="C46" s="10">
        <f>SUM(C47:C50)</f>
        <v>17315179.579999998</v>
      </c>
      <c r="D46" s="10">
        <f>SUM(D47:D50)</f>
        <v>14552774.119999999</v>
      </c>
      <c r="E46" s="10">
        <f>SUM(E47:E50)</f>
        <v>2762405.46</v>
      </c>
      <c r="F46" s="10">
        <f>SUM(F47:F50)</f>
        <v>10994271.700000001</v>
      </c>
      <c r="G46" s="10">
        <f t="shared" si="2"/>
        <v>9483022.1300000008</v>
      </c>
      <c r="H46" s="10">
        <f>SUM(H47:H50)</f>
        <v>1511249.57</v>
      </c>
      <c r="I46" s="11">
        <f t="shared" si="3"/>
        <v>63.494990907856362</v>
      </c>
      <c r="J46" s="11">
        <f t="shared" si="3"/>
        <v>65.162985777174981</v>
      </c>
      <c r="K46" s="11">
        <f t="shared" si="3"/>
        <v>54.707739029736793</v>
      </c>
    </row>
    <row r="47" spans="1:13" ht="15.75" x14ac:dyDescent="0.2">
      <c r="A47" s="21" t="s">
        <v>76</v>
      </c>
      <c r="B47" s="13" t="s">
        <v>77</v>
      </c>
      <c r="C47" s="22">
        <v>5016342.43</v>
      </c>
      <c r="D47" s="17">
        <f>C47-E47</f>
        <v>3548361.0699999994</v>
      </c>
      <c r="E47" s="17">
        <v>1467981.36</v>
      </c>
      <c r="F47" s="22">
        <v>3682287.73</v>
      </c>
      <c r="G47" s="17">
        <f t="shared" si="2"/>
        <v>2706991.26</v>
      </c>
      <c r="H47" s="17">
        <v>975296.47</v>
      </c>
      <c r="I47" s="14">
        <f t="shared" si="3"/>
        <v>73.405828676651964</v>
      </c>
      <c r="J47" s="14">
        <f t="shared" si="3"/>
        <v>76.288495071331624</v>
      </c>
      <c r="K47" s="14">
        <f t="shared" si="3"/>
        <v>66.437932835877419</v>
      </c>
      <c r="M47" s="20">
        <f>E47+E48+394718.3</f>
        <v>2483897.56</v>
      </c>
    </row>
    <row r="48" spans="1:13" ht="15.75" x14ac:dyDescent="0.2">
      <c r="A48" s="21" t="s">
        <v>78</v>
      </c>
      <c r="B48" s="13" t="s">
        <v>79</v>
      </c>
      <c r="C48" s="22">
        <v>9444234.5299999993</v>
      </c>
      <c r="D48" s="17">
        <f>C48-E48</f>
        <v>8823036.629999999</v>
      </c>
      <c r="E48" s="17">
        <f>471005+150192.9</f>
        <v>621197.9</v>
      </c>
      <c r="F48" s="22">
        <v>5706612.1900000004</v>
      </c>
      <c r="G48" s="17">
        <f t="shared" si="2"/>
        <v>5554329.8900000006</v>
      </c>
      <c r="H48" s="17">
        <v>152282.29999999999</v>
      </c>
      <c r="I48" s="14">
        <f t="shared" si="3"/>
        <v>60.424295604611601</v>
      </c>
      <c r="J48" s="14">
        <f t="shared" si="3"/>
        <v>62.952587900567302</v>
      </c>
      <c r="K48" s="14">
        <f t="shared" si="3"/>
        <v>24.514297295596137</v>
      </c>
    </row>
    <row r="49" spans="1:11" ht="15.75" x14ac:dyDescent="0.2">
      <c r="A49" s="21" t="s">
        <v>80</v>
      </c>
      <c r="B49" s="13" t="s">
        <v>81</v>
      </c>
      <c r="C49" s="22">
        <v>2202025.2200000002</v>
      </c>
      <c r="D49" s="17">
        <f>C49-E49</f>
        <v>1528799.0200000003</v>
      </c>
      <c r="E49" s="17">
        <v>673226.2</v>
      </c>
      <c r="F49" s="22">
        <v>1098742.79</v>
      </c>
      <c r="G49" s="17">
        <f t="shared" si="2"/>
        <v>715071.99</v>
      </c>
      <c r="H49" s="17">
        <v>383670.8</v>
      </c>
      <c r="I49" s="14">
        <f t="shared" si="3"/>
        <v>49.896921253245225</v>
      </c>
      <c r="J49" s="14">
        <f t="shared" si="3"/>
        <v>46.773446388001993</v>
      </c>
      <c r="K49" s="14">
        <f t="shared" si="3"/>
        <v>56.989879478843818</v>
      </c>
    </row>
    <row r="50" spans="1:11" ht="19.5" customHeight="1" x14ac:dyDescent="0.2">
      <c r="A50" s="21" t="s">
        <v>82</v>
      </c>
      <c r="B50" s="13" t="s">
        <v>83</v>
      </c>
      <c r="C50" s="22">
        <v>652577.4</v>
      </c>
      <c r="D50" s="17">
        <f>C50-E50</f>
        <v>652577.4</v>
      </c>
      <c r="E50" s="17">
        <v>0</v>
      </c>
      <c r="F50" s="22">
        <v>506628.99</v>
      </c>
      <c r="G50" s="17">
        <f t="shared" si="2"/>
        <v>506628.99</v>
      </c>
      <c r="H50" s="17">
        <v>0</v>
      </c>
      <c r="I50" s="14">
        <f t="shared" si="3"/>
        <v>77.635080528378694</v>
      </c>
      <c r="J50" s="14">
        <f t="shared" si="3"/>
        <v>77.635080528378694</v>
      </c>
      <c r="K50" s="14"/>
    </row>
    <row r="51" spans="1:11" ht="18.75" customHeight="1" x14ac:dyDescent="0.2">
      <c r="A51" s="19" t="s">
        <v>84</v>
      </c>
      <c r="B51" s="9" t="s">
        <v>85</v>
      </c>
      <c r="C51" s="10">
        <f>SUM(C52:C53)</f>
        <v>604747.24</v>
      </c>
      <c r="D51" s="10">
        <f>SUM(D52:D53)</f>
        <v>523461.33999999997</v>
      </c>
      <c r="E51" s="10">
        <f>SUM(E52:E53)</f>
        <v>81285.899999999994</v>
      </c>
      <c r="F51" s="10">
        <f>SUM(F52:F53)</f>
        <v>214664.06</v>
      </c>
      <c r="G51" s="10">
        <f t="shared" si="2"/>
        <v>191377.26</v>
      </c>
      <c r="H51" s="10">
        <f>SUM(H52:H53)</f>
        <v>23286.799999999999</v>
      </c>
      <c r="I51" s="11">
        <f t="shared" si="3"/>
        <v>35.496492716527321</v>
      </c>
      <c r="J51" s="11">
        <f t="shared" si="3"/>
        <v>36.55996066490794</v>
      </c>
      <c r="K51" s="11">
        <f t="shared" si="3"/>
        <v>28.648018906107946</v>
      </c>
    </row>
    <row r="52" spans="1:11" ht="15.75" customHeight="1" x14ac:dyDescent="0.2">
      <c r="A52" s="21" t="s">
        <v>86</v>
      </c>
      <c r="B52" s="13" t="s">
        <v>87</v>
      </c>
      <c r="C52" s="17">
        <v>129305.7</v>
      </c>
      <c r="D52" s="17">
        <f>C52-E52</f>
        <v>123004.5</v>
      </c>
      <c r="E52" s="17">
        <v>6301.2</v>
      </c>
      <c r="F52" s="17">
        <v>77576.69</v>
      </c>
      <c r="G52" s="17">
        <f t="shared" si="2"/>
        <v>74355.19</v>
      </c>
      <c r="H52" s="17">
        <v>3221.5</v>
      </c>
      <c r="I52" s="14">
        <f t="shared" si="3"/>
        <v>59.994795279713117</v>
      </c>
      <c r="J52" s="14">
        <f t="shared" si="3"/>
        <v>60.449162429016823</v>
      </c>
      <c r="K52" s="14">
        <f t="shared" si="3"/>
        <v>51.1251825049197</v>
      </c>
    </row>
    <row r="53" spans="1:11" ht="18.75" customHeight="1" x14ac:dyDescent="0.2">
      <c r="A53" s="21" t="s">
        <v>88</v>
      </c>
      <c r="B53" s="13" t="s">
        <v>89</v>
      </c>
      <c r="C53" s="17">
        <v>475441.54</v>
      </c>
      <c r="D53" s="17">
        <f>C53-E53</f>
        <v>400456.83999999997</v>
      </c>
      <c r="E53" s="17">
        <v>74984.7</v>
      </c>
      <c r="F53" s="17">
        <v>137087.37</v>
      </c>
      <c r="G53" s="17">
        <f t="shared" si="2"/>
        <v>117022.06999999999</v>
      </c>
      <c r="H53" s="17">
        <v>20065.3</v>
      </c>
      <c r="I53" s="14">
        <f t="shared" si="3"/>
        <v>28.83369635728506</v>
      </c>
      <c r="J53" s="14">
        <f t="shared" si="3"/>
        <v>29.222142890604641</v>
      </c>
      <c r="K53" s="14">
        <f t="shared" si="3"/>
        <v>26.759192208543876</v>
      </c>
    </row>
    <row r="54" spans="1:11" ht="20.25" customHeight="1" x14ac:dyDescent="0.2">
      <c r="A54" s="19" t="s">
        <v>90</v>
      </c>
      <c r="B54" s="9" t="s">
        <v>91</v>
      </c>
      <c r="C54" s="10">
        <f>C55+C56+C57+C58+C59+C60+C61+C62</f>
        <v>40982082.970000006</v>
      </c>
      <c r="D54" s="10">
        <f>D55+D56+D57+D58+D59+D60+D61+D62</f>
        <v>38417572.470000006</v>
      </c>
      <c r="E54" s="10">
        <f>SUM(E55:E62)</f>
        <v>2564510.5</v>
      </c>
      <c r="F54" s="10">
        <f>F55+F56+F57+F58+F59+F60+F61+F62</f>
        <v>30638526.970000006</v>
      </c>
      <c r="G54" s="10">
        <f t="shared" si="2"/>
        <v>28957905.570000008</v>
      </c>
      <c r="H54" s="10">
        <f>SUM(H55:H62)</f>
        <v>1680621.4</v>
      </c>
      <c r="I54" s="11">
        <f t="shared" si="3"/>
        <v>74.760785078758047</v>
      </c>
      <c r="J54" s="11">
        <f t="shared" si="3"/>
        <v>75.376718798703422</v>
      </c>
      <c r="K54" s="11">
        <f t="shared" si="3"/>
        <v>65.533808498736889</v>
      </c>
    </row>
    <row r="55" spans="1:11" ht="18.75" customHeight="1" x14ac:dyDescent="0.2">
      <c r="A55" s="21" t="s">
        <v>92</v>
      </c>
      <c r="B55" s="13" t="s">
        <v>93</v>
      </c>
      <c r="C55" s="22">
        <v>13498477.57</v>
      </c>
      <c r="D55" s="17">
        <f t="shared" ref="D55:D62" si="6">C55-E55</f>
        <v>13245306.17</v>
      </c>
      <c r="E55" s="17">
        <v>253171.4</v>
      </c>
      <c r="F55" s="22">
        <v>10404669.050000001</v>
      </c>
      <c r="G55" s="17">
        <f t="shared" si="2"/>
        <v>10243638.65</v>
      </c>
      <c r="H55" s="17">
        <v>161030.39999999999</v>
      </c>
      <c r="I55" s="14">
        <f t="shared" si="3"/>
        <v>77.080315139568739</v>
      </c>
      <c r="J55" s="14">
        <f t="shared" si="3"/>
        <v>77.337877422579808</v>
      </c>
      <c r="K55" s="14">
        <f t="shared" si="3"/>
        <v>63.605288749045108</v>
      </c>
    </row>
    <row r="56" spans="1:11" ht="17.25" customHeight="1" x14ac:dyDescent="0.2">
      <c r="A56" s="21" t="s">
        <v>94</v>
      </c>
      <c r="B56" s="13" t="s">
        <v>95</v>
      </c>
      <c r="C56" s="22">
        <v>20918363.640000001</v>
      </c>
      <c r="D56" s="17">
        <f t="shared" si="6"/>
        <v>18877146.240000002</v>
      </c>
      <c r="E56" s="17">
        <v>2041217.4</v>
      </c>
      <c r="F56" s="22">
        <v>15241389.640000001</v>
      </c>
      <c r="G56" s="17">
        <f t="shared" si="2"/>
        <v>13931113.24</v>
      </c>
      <c r="H56" s="17">
        <v>1310276.3999999999</v>
      </c>
      <c r="I56" s="14">
        <f t="shared" si="3"/>
        <v>72.861290215146099</v>
      </c>
      <c r="J56" s="14">
        <f t="shared" si="3"/>
        <v>73.798830940242794</v>
      </c>
      <c r="K56" s="14">
        <f t="shared" si="3"/>
        <v>64.190928413602592</v>
      </c>
    </row>
    <row r="57" spans="1:11" ht="15" customHeight="1" x14ac:dyDescent="0.2">
      <c r="A57" s="21" t="s">
        <v>96</v>
      </c>
      <c r="B57" s="13" t="s">
        <v>97</v>
      </c>
      <c r="C57" s="22">
        <v>743493.67</v>
      </c>
      <c r="D57" s="17">
        <f t="shared" si="6"/>
        <v>513559.57000000007</v>
      </c>
      <c r="E57" s="17">
        <v>229934.1</v>
      </c>
      <c r="F57" s="22">
        <v>551807.37</v>
      </c>
      <c r="G57" s="17">
        <f t="shared" si="2"/>
        <v>369267.87</v>
      </c>
      <c r="H57" s="17">
        <v>182539.5</v>
      </c>
      <c r="I57" s="14">
        <f t="shared" si="3"/>
        <v>74.218166511088114</v>
      </c>
      <c r="J57" s="14">
        <f t="shared" si="3"/>
        <v>71.903609935649712</v>
      </c>
      <c r="K57" s="14">
        <f t="shared" si="3"/>
        <v>79.387746315139864</v>
      </c>
    </row>
    <row r="58" spans="1:11" ht="15.75" customHeight="1" x14ac:dyDescent="0.2">
      <c r="A58" s="21" t="s">
        <v>98</v>
      </c>
      <c r="B58" s="13" t="s">
        <v>99</v>
      </c>
      <c r="C58" s="22">
        <v>3332555.8</v>
      </c>
      <c r="D58" s="17">
        <f t="shared" si="6"/>
        <v>3307884.0999999996</v>
      </c>
      <c r="E58" s="17">
        <v>24671.7</v>
      </c>
      <c r="F58" s="22">
        <v>2592202.09</v>
      </c>
      <c r="G58" s="17">
        <f t="shared" si="2"/>
        <v>2579983.9899999998</v>
      </c>
      <c r="H58" s="17">
        <v>12218.1</v>
      </c>
      <c r="I58" s="14">
        <f t="shared" si="3"/>
        <v>77.784206644041788</v>
      </c>
      <c r="J58" s="14">
        <f t="shared" si="3"/>
        <v>77.994993536804998</v>
      </c>
      <c r="K58" s="14">
        <f t="shared" si="3"/>
        <v>49.522732523498583</v>
      </c>
    </row>
    <row r="59" spans="1:11" ht="18.75" customHeight="1" x14ac:dyDescent="0.2">
      <c r="A59" s="21" t="s">
        <v>100</v>
      </c>
      <c r="B59" s="13" t="s">
        <v>101</v>
      </c>
      <c r="C59" s="22">
        <v>371236.67</v>
      </c>
      <c r="D59" s="17">
        <f t="shared" si="6"/>
        <v>370526.17</v>
      </c>
      <c r="E59" s="17">
        <v>710.5</v>
      </c>
      <c r="F59" s="22">
        <v>281718.17</v>
      </c>
      <c r="G59" s="17">
        <f t="shared" si="2"/>
        <v>281149.76999999996</v>
      </c>
      <c r="H59" s="17">
        <v>568.4</v>
      </c>
      <c r="I59" s="14">
        <f t="shared" si="3"/>
        <v>75.886406911256913</v>
      </c>
      <c r="J59" s="14">
        <f t="shared" si="3"/>
        <v>75.878518918110416</v>
      </c>
      <c r="K59" s="14">
        <f t="shared" si="3"/>
        <v>80</v>
      </c>
    </row>
    <row r="60" spans="1:11" ht="17.25" customHeight="1" x14ac:dyDescent="0.2">
      <c r="A60" s="21" t="s">
        <v>102</v>
      </c>
      <c r="B60" s="13" t="s">
        <v>103</v>
      </c>
      <c r="C60" s="22">
        <v>948165.6</v>
      </c>
      <c r="D60" s="17">
        <f t="shared" si="6"/>
        <v>948165.6</v>
      </c>
      <c r="E60" s="17">
        <v>0</v>
      </c>
      <c r="F60" s="22">
        <v>766428.3</v>
      </c>
      <c r="G60" s="17">
        <f t="shared" si="2"/>
        <v>766428.3</v>
      </c>
      <c r="H60" s="17">
        <v>0</v>
      </c>
      <c r="I60" s="14">
        <f t="shared" si="3"/>
        <v>80.832746937876678</v>
      </c>
      <c r="J60" s="14">
        <f t="shared" si="3"/>
        <v>80.832746937876678</v>
      </c>
      <c r="K60" s="14"/>
    </row>
    <row r="61" spans="1:11" ht="15.75" customHeight="1" x14ac:dyDescent="0.2">
      <c r="A61" s="21" t="s">
        <v>104</v>
      </c>
      <c r="B61" s="13" t="s">
        <v>105</v>
      </c>
      <c r="C61" s="22">
        <v>793671.89</v>
      </c>
      <c r="D61" s="17">
        <f t="shared" si="6"/>
        <v>793671.89</v>
      </c>
      <c r="E61" s="17">
        <v>0</v>
      </c>
      <c r="F61" s="22">
        <v>504356.32</v>
      </c>
      <c r="G61" s="17">
        <f t="shared" si="2"/>
        <v>504356.32</v>
      </c>
      <c r="H61" s="17">
        <v>0</v>
      </c>
      <c r="I61" s="14">
        <f t="shared" si="3"/>
        <v>63.547207146267958</v>
      </c>
      <c r="J61" s="14">
        <f t="shared" si="3"/>
        <v>63.547207146267958</v>
      </c>
      <c r="K61" s="14"/>
    </row>
    <row r="62" spans="1:11" ht="17.25" customHeight="1" x14ac:dyDescent="0.2">
      <c r="A62" s="21" t="s">
        <v>106</v>
      </c>
      <c r="B62" s="13" t="s">
        <v>107</v>
      </c>
      <c r="C62" s="22">
        <v>376118.13</v>
      </c>
      <c r="D62" s="17">
        <f t="shared" si="6"/>
        <v>361312.73</v>
      </c>
      <c r="E62" s="17">
        <v>14805.4</v>
      </c>
      <c r="F62" s="22">
        <v>295956.03000000003</v>
      </c>
      <c r="G62" s="17">
        <f t="shared" si="2"/>
        <v>281967.43000000005</v>
      </c>
      <c r="H62" s="17">
        <v>13988.6</v>
      </c>
      <c r="I62" s="14">
        <f t="shared" si="3"/>
        <v>78.686988579891121</v>
      </c>
      <c r="J62" s="14">
        <f t="shared" si="3"/>
        <v>78.039716452835762</v>
      </c>
      <c r="K62" s="14">
        <f t="shared" si="3"/>
        <v>94.483094006240975</v>
      </c>
    </row>
    <row r="63" spans="1:11" ht="18.75" customHeight="1" x14ac:dyDescent="0.2">
      <c r="A63" s="19" t="s">
        <v>108</v>
      </c>
      <c r="B63" s="9" t="s">
        <v>109</v>
      </c>
      <c r="C63" s="10">
        <f>C64+C66+C65</f>
        <v>4269531.42</v>
      </c>
      <c r="D63" s="10">
        <f>D64+D66+D65</f>
        <v>4096489.72</v>
      </c>
      <c r="E63" s="10">
        <f>SUM(E64:E66)</f>
        <v>173041.69999999998</v>
      </c>
      <c r="F63" s="10">
        <f>SUM(F64:F66)</f>
        <v>2807228.6</v>
      </c>
      <c r="G63" s="10">
        <f t="shared" si="2"/>
        <v>2739897.9</v>
      </c>
      <c r="H63" s="10">
        <f>SUM(H64:H66)</f>
        <v>67330.7</v>
      </c>
      <c r="I63" s="11">
        <f t="shared" si="3"/>
        <v>65.750273832157447</v>
      </c>
      <c r="J63" s="11">
        <f t="shared" si="3"/>
        <v>66.884041881594172</v>
      </c>
      <c r="K63" s="11">
        <f t="shared" si="3"/>
        <v>38.910100860081705</v>
      </c>
    </row>
    <row r="64" spans="1:11" ht="17.25" customHeight="1" x14ac:dyDescent="0.2">
      <c r="A64" s="21" t="s">
        <v>110</v>
      </c>
      <c r="B64" s="13" t="s">
        <v>111</v>
      </c>
      <c r="C64" s="17">
        <v>4222926.95</v>
      </c>
      <c r="D64" s="17">
        <f>C64-E64</f>
        <v>4056567.5500000003</v>
      </c>
      <c r="E64" s="17">
        <v>166359.4</v>
      </c>
      <c r="F64" s="17">
        <v>2785402.4</v>
      </c>
      <c r="G64" s="17">
        <f t="shared" si="2"/>
        <v>2723705</v>
      </c>
      <c r="H64" s="17">
        <v>61697.4</v>
      </c>
      <c r="I64" s="14">
        <f t="shared" si="3"/>
        <v>65.959047669531671</v>
      </c>
      <c r="J64" s="14">
        <f t="shared" si="3"/>
        <v>67.143094905445366</v>
      </c>
      <c r="K64" s="14">
        <f t="shared" si="3"/>
        <v>37.086813248905685</v>
      </c>
    </row>
    <row r="65" spans="1:11" ht="17.25" customHeight="1" x14ac:dyDescent="0.2">
      <c r="A65" s="21" t="s">
        <v>112</v>
      </c>
      <c r="B65" s="13" t="s">
        <v>113</v>
      </c>
      <c r="C65" s="17">
        <v>16000</v>
      </c>
      <c r="D65" s="17">
        <f>C65-E65</f>
        <v>16000</v>
      </c>
      <c r="E65" s="17">
        <v>0</v>
      </c>
      <c r="F65" s="17">
        <v>0</v>
      </c>
      <c r="G65" s="17">
        <f t="shared" si="2"/>
        <v>0</v>
      </c>
      <c r="H65" s="17">
        <v>0</v>
      </c>
      <c r="I65" s="14">
        <f t="shared" si="3"/>
        <v>0</v>
      </c>
      <c r="J65" s="14">
        <f t="shared" si="3"/>
        <v>0</v>
      </c>
      <c r="K65" s="14"/>
    </row>
    <row r="66" spans="1:11" ht="17.25" customHeight="1" x14ac:dyDescent="0.2">
      <c r="A66" s="21" t="s">
        <v>114</v>
      </c>
      <c r="B66" s="13" t="s">
        <v>115</v>
      </c>
      <c r="C66" s="17">
        <v>30604.47</v>
      </c>
      <c r="D66" s="17">
        <f>C66-E66</f>
        <v>23922.170000000002</v>
      </c>
      <c r="E66" s="17">
        <v>6682.3</v>
      </c>
      <c r="F66" s="17">
        <v>21826.2</v>
      </c>
      <c r="G66" s="17">
        <f t="shared" si="2"/>
        <v>16192.900000000001</v>
      </c>
      <c r="H66" s="17">
        <v>5633.3</v>
      </c>
      <c r="I66" s="14">
        <f t="shared" si="3"/>
        <v>71.317033100066752</v>
      </c>
      <c r="J66" s="14">
        <f t="shared" si="3"/>
        <v>67.689929467101024</v>
      </c>
      <c r="K66" s="14">
        <f t="shared" si="3"/>
        <v>84.301812250273116</v>
      </c>
    </row>
    <row r="67" spans="1:11" ht="17.25" customHeight="1" x14ac:dyDescent="0.2">
      <c r="A67" s="19" t="s">
        <v>116</v>
      </c>
      <c r="B67" s="9" t="s">
        <v>117</v>
      </c>
      <c r="C67" s="10">
        <f>SUM(C68:C74)</f>
        <v>23214636.43</v>
      </c>
      <c r="D67" s="10">
        <f>SUM(D68:D74)</f>
        <v>20739341.23</v>
      </c>
      <c r="E67" s="10">
        <f>SUM(E68:E74)</f>
        <v>2475295.2000000002</v>
      </c>
      <c r="F67" s="10">
        <f>SUM(F68:F74)</f>
        <v>17385405.599999998</v>
      </c>
      <c r="G67" s="10">
        <f t="shared" si="2"/>
        <v>15614793.199999997</v>
      </c>
      <c r="H67" s="10">
        <f>SUM(H68:H74)</f>
        <v>1770612.4</v>
      </c>
      <c r="I67" s="11">
        <f t="shared" si="3"/>
        <v>74.889846551863485</v>
      </c>
      <c r="J67" s="11">
        <f t="shared" si="3"/>
        <v>75.290690416978094</v>
      </c>
      <c r="K67" s="11">
        <f t="shared" si="3"/>
        <v>71.531363208719497</v>
      </c>
    </row>
    <row r="68" spans="1:11" ht="16.5" customHeight="1" x14ac:dyDescent="0.2">
      <c r="A68" s="21" t="s">
        <v>118</v>
      </c>
      <c r="B68" s="13" t="s">
        <v>119</v>
      </c>
      <c r="C68" s="17">
        <v>7038557.0899999999</v>
      </c>
      <c r="D68" s="17">
        <f t="shared" ref="D68:D74" si="7">C68-E68</f>
        <v>6729843.0899999999</v>
      </c>
      <c r="E68" s="17">
        <v>308714</v>
      </c>
      <c r="F68" s="17">
        <v>4639744.26</v>
      </c>
      <c r="G68" s="17">
        <f t="shared" si="2"/>
        <v>4360678.16</v>
      </c>
      <c r="H68" s="17">
        <v>279066.09999999998</v>
      </c>
      <c r="I68" s="14">
        <f t="shared" si="3"/>
        <v>65.918968911851223</v>
      </c>
      <c r="J68" s="14">
        <f t="shared" si="3"/>
        <v>64.796134199319056</v>
      </c>
      <c r="K68" s="14">
        <f t="shared" si="3"/>
        <v>90.396321514411397</v>
      </c>
    </row>
    <row r="69" spans="1:11" ht="16.5" customHeight="1" x14ac:dyDescent="0.2">
      <c r="A69" s="21" t="s">
        <v>120</v>
      </c>
      <c r="B69" s="13" t="s">
        <v>121</v>
      </c>
      <c r="C69" s="17">
        <v>7035396.8300000001</v>
      </c>
      <c r="D69" s="17">
        <f t="shared" si="7"/>
        <v>5279949.03</v>
      </c>
      <c r="E69" s="17">
        <v>1755447.8</v>
      </c>
      <c r="F69" s="17">
        <v>4769884.0999999996</v>
      </c>
      <c r="G69" s="17">
        <f t="shared" si="2"/>
        <v>3649754.1999999997</v>
      </c>
      <c r="H69" s="17">
        <v>1120129.8999999999</v>
      </c>
      <c r="I69" s="14">
        <f t="shared" si="3"/>
        <v>67.798366108653454</v>
      </c>
      <c r="J69" s="14">
        <f t="shared" si="3"/>
        <v>69.124799865729003</v>
      </c>
      <c r="K69" s="14">
        <f t="shared" si="3"/>
        <v>63.808784288544487</v>
      </c>
    </row>
    <row r="70" spans="1:11" ht="16.5" customHeight="1" x14ac:dyDescent="0.2">
      <c r="A70" s="21" t="s">
        <v>122</v>
      </c>
      <c r="B70" s="13" t="s">
        <v>123</v>
      </c>
      <c r="C70" s="17">
        <v>66974.95</v>
      </c>
      <c r="D70" s="17">
        <f t="shared" si="7"/>
        <v>66974.95</v>
      </c>
      <c r="E70" s="17">
        <v>0</v>
      </c>
      <c r="F70" s="17">
        <v>44119.99</v>
      </c>
      <c r="G70" s="17">
        <f t="shared" si="2"/>
        <v>44119.99</v>
      </c>
      <c r="H70" s="17">
        <v>0</v>
      </c>
      <c r="I70" s="14">
        <f t="shared" si="3"/>
        <v>65.875360862531437</v>
      </c>
      <c r="J70" s="14">
        <f t="shared" si="3"/>
        <v>65.875360862531437</v>
      </c>
      <c r="K70" s="14"/>
    </row>
    <row r="71" spans="1:11" ht="16.5" customHeight="1" x14ac:dyDescent="0.2">
      <c r="A71" s="21" t="s">
        <v>124</v>
      </c>
      <c r="B71" s="13" t="s">
        <v>125</v>
      </c>
      <c r="C71" s="17">
        <v>905550.03</v>
      </c>
      <c r="D71" s="17">
        <f t="shared" si="7"/>
        <v>852965.73</v>
      </c>
      <c r="E71" s="17">
        <v>52584.3</v>
      </c>
      <c r="F71" s="17">
        <v>693553.21</v>
      </c>
      <c r="G71" s="17">
        <f t="shared" si="2"/>
        <v>641848.01</v>
      </c>
      <c r="H71" s="17">
        <v>51705.2</v>
      </c>
      <c r="I71" s="14">
        <f t="shared" si="3"/>
        <v>76.589165371680238</v>
      </c>
      <c r="J71" s="14">
        <f t="shared" si="3"/>
        <v>75.248979815402436</v>
      </c>
      <c r="K71" s="14">
        <f t="shared" si="3"/>
        <v>98.328208229452514</v>
      </c>
    </row>
    <row r="72" spans="1:11" ht="21" customHeight="1" x14ac:dyDescent="0.2">
      <c r="A72" s="21" t="s">
        <v>126</v>
      </c>
      <c r="B72" s="13" t="s">
        <v>127</v>
      </c>
      <c r="C72" s="17">
        <v>122669.94</v>
      </c>
      <c r="D72" s="17">
        <f t="shared" si="7"/>
        <v>122669.94</v>
      </c>
      <c r="E72" s="17">
        <v>0</v>
      </c>
      <c r="F72" s="17">
        <v>74380.3</v>
      </c>
      <c r="G72" s="17">
        <f t="shared" si="2"/>
        <v>74380.3</v>
      </c>
      <c r="H72" s="17">
        <v>0</v>
      </c>
      <c r="I72" s="14">
        <f t="shared" si="3"/>
        <v>60.634496112087447</v>
      </c>
      <c r="J72" s="14">
        <f t="shared" si="3"/>
        <v>60.634496112087447</v>
      </c>
      <c r="K72" s="11"/>
    </row>
    <row r="73" spans="1:11" ht="21" customHeight="1" x14ac:dyDescent="0.2">
      <c r="A73" s="21" t="s">
        <v>128</v>
      </c>
      <c r="B73" s="13" t="s">
        <v>129</v>
      </c>
      <c r="C73" s="17">
        <v>317266.49</v>
      </c>
      <c r="D73" s="17">
        <f t="shared" si="7"/>
        <v>317266.49</v>
      </c>
      <c r="E73" s="17">
        <v>0</v>
      </c>
      <c r="F73" s="17">
        <v>248219.35</v>
      </c>
      <c r="G73" s="17">
        <f t="shared" si="2"/>
        <v>248219.35</v>
      </c>
      <c r="H73" s="17">
        <v>0</v>
      </c>
      <c r="I73" s="14">
        <f t="shared" si="3"/>
        <v>78.236863275412418</v>
      </c>
      <c r="J73" s="14">
        <f t="shared" si="3"/>
        <v>78.236863275412418</v>
      </c>
      <c r="K73" s="14"/>
    </row>
    <row r="74" spans="1:11" ht="20.25" customHeight="1" x14ac:dyDescent="0.2">
      <c r="A74" s="21" t="s">
        <v>130</v>
      </c>
      <c r="B74" s="13" t="s">
        <v>131</v>
      </c>
      <c r="C74" s="17">
        <v>7728221.0999999996</v>
      </c>
      <c r="D74" s="17">
        <f t="shared" si="7"/>
        <v>7369672</v>
      </c>
      <c r="E74" s="17">
        <v>358549.1</v>
      </c>
      <c r="F74" s="17">
        <v>6915504.3899999997</v>
      </c>
      <c r="G74" s="17">
        <f t="shared" si="2"/>
        <v>6595793.1899999995</v>
      </c>
      <c r="H74" s="17">
        <v>319711.2</v>
      </c>
      <c r="I74" s="14">
        <f t="shared" si="3"/>
        <v>89.483780297124255</v>
      </c>
      <c r="J74" s="14">
        <f t="shared" si="3"/>
        <v>89.499141752848701</v>
      </c>
      <c r="K74" s="14">
        <f t="shared" si="3"/>
        <v>89.168038631250241</v>
      </c>
    </row>
    <row r="75" spans="1:11" ht="16.5" customHeight="1" x14ac:dyDescent="0.2">
      <c r="A75" s="19" t="s">
        <v>132</v>
      </c>
      <c r="B75" s="9" t="s">
        <v>133</v>
      </c>
      <c r="C75" s="10">
        <f>C76+C77+C78+C79+C80</f>
        <v>37948886.019999996</v>
      </c>
      <c r="D75" s="10">
        <f>D76+D77+D78+D79+D80</f>
        <v>30059267.899999999</v>
      </c>
      <c r="E75" s="10">
        <f>E76+E77+E78+E79+E80</f>
        <v>7889618.1200000001</v>
      </c>
      <c r="F75" s="10">
        <f>F76+F77+F78+F79+F80</f>
        <v>27772074.359999999</v>
      </c>
      <c r="G75" s="10">
        <f t="shared" si="2"/>
        <v>22232921.489999998</v>
      </c>
      <c r="H75" s="10">
        <f>SUM(H76:H80)</f>
        <v>5539152.8700000001</v>
      </c>
      <c r="I75" s="11">
        <f t="shared" si="3"/>
        <v>73.182844801724698</v>
      </c>
      <c r="J75" s="11">
        <f t="shared" si="3"/>
        <v>73.963616026722988</v>
      </c>
      <c r="K75" s="11">
        <f t="shared" si="3"/>
        <v>70.208123964306651</v>
      </c>
    </row>
    <row r="76" spans="1:11" ht="16.5" customHeight="1" x14ac:dyDescent="0.2">
      <c r="A76" s="21" t="s">
        <v>134</v>
      </c>
      <c r="B76" s="13" t="s">
        <v>135</v>
      </c>
      <c r="C76" s="17">
        <v>476704.1</v>
      </c>
      <c r="D76" s="17">
        <f>C76-E76</f>
        <v>468704.1</v>
      </c>
      <c r="E76" s="17">
        <v>8000</v>
      </c>
      <c r="F76" s="17">
        <v>309841.82</v>
      </c>
      <c r="G76" s="17">
        <f t="shared" si="2"/>
        <v>304171.42</v>
      </c>
      <c r="H76" s="17">
        <v>5670.4</v>
      </c>
      <c r="I76" s="14">
        <f t="shared" si="3"/>
        <v>64.996676135153862</v>
      </c>
      <c r="J76" s="14">
        <f t="shared" si="3"/>
        <v>64.896257574875065</v>
      </c>
      <c r="K76" s="14">
        <f t="shared" si="3"/>
        <v>70.88</v>
      </c>
    </row>
    <row r="77" spans="1:11" ht="15" customHeight="1" x14ac:dyDescent="0.2">
      <c r="A77" s="21" t="s">
        <v>136</v>
      </c>
      <c r="B77" s="13" t="s">
        <v>137</v>
      </c>
      <c r="C77" s="17">
        <v>4749287.41</v>
      </c>
      <c r="D77" s="17">
        <f>C77-E77</f>
        <v>4745757.21</v>
      </c>
      <c r="E77" s="17">
        <v>3530.2</v>
      </c>
      <c r="F77" s="17">
        <v>3527691.27</v>
      </c>
      <c r="G77" s="17">
        <f t="shared" si="2"/>
        <v>3527691.27</v>
      </c>
      <c r="H77" s="17">
        <v>0</v>
      </c>
      <c r="I77" s="14">
        <f t="shared" si="3"/>
        <v>74.278327788126006</v>
      </c>
      <c r="J77" s="14">
        <f t="shared" si="3"/>
        <v>74.333580794370221</v>
      </c>
      <c r="K77" s="14">
        <f t="shared" si="3"/>
        <v>0</v>
      </c>
    </row>
    <row r="78" spans="1:11" ht="15.75" customHeight="1" x14ac:dyDescent="0.2">
      <c r="A78" s="21" t="s">
        <v>138</v>
      </c>
      <c r="B78" s="13" t="s">
        <v>139</v>
      </c>
      <c r="C78" s="17">
        <v>23626363.710000001</v>
      </c>
      <c r="D78" s="17">
        <f>C78-E78</f>
        <v>19365966.990000002</v>
      </c>
      <c r="E78" s="17">
        <f>3833063.5+427333.22</f>
        <v>4260396.72</v>
      </c>
      <c r="F78" s="17">
        <v>16947606.329999998</v>
      </c>
      <c r="G78" s="17">
        <f t="shared" si="2"/>
        <v>14127821.999999998</v>
      </c>
      <c r="H78" s="17">
        <f>2600321.1+219463.23</f>
        <v>2819784.33</v>
      </c>
      <c r="I78" s="14">
        <f t="shared" si="3"/>
        <v>71.731759224661488</v>
      </c>
      <c r="J78" s="14">
        <f t="shared" si="3"/>
        <v>72.951802547712575</v>
      </c>
      <c r="K78" s="14">
        <f t="shared" si="3"/>
        <v>66.185956738789343</v>
      </c>
    </row>
    <row r="79" spans="1:11" ht="15" customHeight="1" x14ac:dyDescent="0.2">
      <c r="A79" s="21" t="s">
        <v>140</v>
      </c>
      <c r="B79" s="13" t="s">
        <v>141</v>
      </c>
      <c r="C79" s="17">
        <v>8125001.3899999997</v>
      </c>
      <c r="D79" s="17">
        <f>C79-E79</f>
        <v>4531329.49</v>
      </c>
      <c r="E79" s="17">
        <v>3593671.9</v>
      </c>
      <c r="F79" s="17">
        <v>6365732.4400000004</v>
      </c>
      <c r="G79" s="17">
        <f t="shared" si="2"/>
        <v>3672930.0400000005</v>
      </c>
      <c r="H79" s="17">
        <v>2692802.4</v>
      </c>
      <c r="I79" s="14">
        <f t="shared" si="3"/>
        <v>78.347462781172524</v>
      </c>
      <c r="J79" s="14">
        <f t="shared" si="3"/>
        <v>81.056344459294678</v>
      </c>
      <c r="K79" s="14">
        <f t="shared" si="3"/>
        <v>74.931782169652166</v>
      </c>
    </row>
    <row r="80" spans="1:11" ht="16.5" customHeight="1" x14ac:dyDescent="0.2">
      <c r="A80" s="21" t="s">
        <v>142</v>
      </c>
      <c r="B80" s="13" t="s">
        <v>143</v>
      </c>
      <c r="C80" s="17">
        <v>971529.41</v>
      </c>
      <c r="D80" s="17">
        <f>C80-E80</f>
        <v>947510.11</v>
      </c>
      <c r="E80" s="17">
        <f>4019.3+20000</f>
        <v>24019.3</v>
      </c>
      <c r="F80" s="17">
        <v>621202.5</v>
      </c>
      <c r="G80" s="17">
        <f t="shared" si="2"/>
        <v>600306.76</v>
      </c>
      <c r="H80" s="17">
        <f>1370.4+19525.34</f>
        <v>20895.740000000002</v>
      </c>
      <c r="I80" s="14">
        <f t="shared" si="3"/>
        <v>63.940678851914527</v>
      </c>
      <c r="J80" s="14">
        <f t="shared" si="3"/>
        <v>63.356237961408134</v>
      </c>
      <c r="K80" s="14">
        <f t="shared" si="3"/>
        <v>86.995624352083539</v>
      </c>
    </row>
    <row r="81" spans="1:11" ht="15.75" customHeight="1" x14ac:dyDescent="0.2">
      <c r="A81" s="23" t="s">
        <v>144</v>
      </c>
      <c r="B81" s="24" t="s">
        <v>145</v>
      </c>
      <c r="C81" s="11">
        <f>SUM(C82:C84)</f>
        <v>2837359.5700000003</v>
      </c>
      <c r="D81" s="11">
        <f>SUM(D82:D84)</f>
        <v>2569195.77</v>
      </c>
      <c r="E81" s="11">
        <f>SUM(E82:E84)</f>
        <v>268163.8</v>
      </c>
      <c r="F81" s="11">
        <f>SUM(F82:F84)</f>
        <v>1094949.53</v>
      </c>
      <c r="G81" s="11">
        <f t="shared" si="2"/>
        <v>1033895.8300000001</v>
      </c>
      <c r="H81" s="11">
        <f>SUM(H82:H84)</f>
        <v>61053.7</v>
      </c>
      <c r="I81" s="11">
        <f t="shared" si="3"/>
        <v>38.59043956138418</v>
      </c>
      <c r="J81" s="11">
        <f t="shared" si="3"/>
        <v>40.242002655951751</v>
      </c>
      <c r="K81" s="11">
        <f t="shared" si="3"/>
        <v>22.767316095610219</v>
      </c>
    </row>
    <row r="82" spans="1:11" ht="17.25" customHeight="1" x14ac:dyDescent="0.2">
      <c r="A82" s="25" t="s">
        <v>146</v>
      </c>
      <c r="B82" s="26" t="s">
        <v>147</v>
      </c>
      <c r="C82" s="17">
        <v>170445.5</v>
      </c>
      <c r="D82" s="17">
        <f>C82-E82</f>
        <v>127849.9</v>
      </c>
      <c r="E82" s="17">
        <v>42595.6</v>
      </c>
      <c r="F82" s="17">
        <v>80592.87</v>
      </c>
      <c r="G82" s="17">
        <f t="shared" si="2"/>
        <v>53818.969999999994</v>
      </c>
      <c r="H82" s="17">
        <v>26773.9</v>
      </c>
      <c r="I82" s="14">
        <f t="shared" si="3"/>
        <v>47.283659586202035</v>
      </c>
      <c r="J82" s="14">
        <f t="shared" si="3"/>
        <v>42.095433786025644</v>
      </c>
      <c r="K82" s="14">
        <f t="shared" si="3"/>
        <v>62.856022687789363</v>
      </c>
    </row>
    <row r="83" spans="1:11" ht="17.25" customHeight="1" x14ac:dyDescent="0.2">
      <c r="A83" s="25" t="s">
        <v>148</v>
      </c>
      <c r="B83" s="26" t="s">
        <v>149</v>
      </c>
      <c r="C83" s="17">
        <v>1965824.62</v>
      </c>
      <c r="D83" s="17">
        <f>C83-E83</f>
        <v>1745563.9200000002</v>
      </c>
      <c r="E83" s="17">
        <v>220260.7</v>
      </c>
      <c r="F83" s="17">
        <v>488717.12</v>
      </c>
      <c r="G83" s="17">
        <f t="shared" si="2"/>
        <v>459744.82</v>
      </c>
      <c r="H83" s="17">
        <v>28972.3</v>
      </c>
      <c r="I83" s="14">
        <f t="shared" ref="I83:K94" si="8">F83/C83*100</f>
        <v>24.860667377337048</v>
      </c>
      <c r="J83" s="14">
        <f t="shared" si="8"/>
        <v>26.337896580722177</v>
      </c>
      <c r="K83" s="14">
        <f t="shared" si="8"/>
        <v>13.153640209079512</v>
      </c>
    </row>
    <row r="84" spans="1:11" ht="20.25" customHeight="1" x14ac:dyDescent="0.2">
      <c r="A84" s="25" t="s">
        <v>150</v>
      </c>
      <c r="B84" s="26" t="s">
        <v>151</v>
      </c>
      <c r="C84" s="17">
        <v>701089.45</v>
      </c>
      <c r="D84" s="17">
        <f>C84-E84</f>
        <v>695781.95</v>
      </c>
      <c r="E84" s="17">
        <v>5307.5</v>
      </c>
      <c r="F84" s="17">
        <v>525639.54</v>
      </c>
      <c r="G84" s="17">
        <f t="shared" ref="G84:G94" si="9">F84-H84</f>
        <v>520332.04000000004</v>
      </c>
      <c r="H84" s="17">
        <v>5307.5</v>
      </c>
      <c r="I84" s="14">
        <f t="shared" si="8"/>
        <v>74.974675485417748</v>
      </c>
      <c r="J84" s="14">
        <f t="shared" si="8"/>
        <v>74.783779602215901</v>
      </c>
      <c r="K84" s="14">
        <f t="shared" si="8"/>
        <v>100</v>
      </c>
    </row>
    <row r="85" spans="1:11" ht="15.75" customHeight="1" x14ac:dyDescent="0.2">
      <c r="A85" s="23" t="s">
        <v>152</v>
      </c>
      <c r="B85" s="24" t="s">
        <v>153</v>
      </c>
      <c r="C85" s="11">
        <f>C86+C87</f>
        <v>430212.67000000004</v>
      </c>
      <c r="D85" s="11">
        <f>D86+D87</f>
        <v>430212.67000000004</v>
      </c>
      <c r="E85" s="11">
        <f>E86+E87</f>
        <v>0</v>
      </c>
      <c r="F85" s="11">
        <f>F86+F87</f>
        <v>331102.74</v>
      </c>
      <c r="G85" s="11">
        <f t="shared" si="9"/>
        <v>331102.74</v>
      </c>
      <c r="H85" s="11">
        <v>0</v>
      </c>
      <c r="I85" s="11">
        <f t="shared" si="8"/>
        <v>76.96257295258178</v>
      </c>
      <c r="J85" s="11">
        <f t="shared" si="8"/>
        <v>76.96257295258178</v>
      </c>
      <c r="K85" s="14"/>
    </row>
    <row r="86" spans="1:11" ht="19.5" customHeight="1" x14ac:dyDescent="0.2">
      <c r="A86" s="25" t="s">
        <v>154</v>
      </c>
      <c r="B86" s="26" t="s">
        <v>155</v>
      </c>
      <c r="C86" s="17">
        <v>350544.7</v>
      </c>
      <c r="D86" s="17">
        <f>C86-E86</f>
        <v>350544.7</v>
      </c>
      <c r="E86" s="17">
        <v>0</v>
      </c>
      <c r="F86" s="17">
        <v>269200.74</v>
      </c>
      <c r="G86" s="17">
        <f t="shared" si="9"/>
        <v>269200.74</v>
      </c>
      <c r="H86" s="17">
        <v>0</v>
      </c>
      <c r="I86" s="14">
        <f t="shared" si="8"/>
        <v>76.79498220911627</v>
      </c>
      <c r="J86" s="14">
        <f t="shared" si="8"/>
        <v>76.79498220911627</v>
      </c>
      <c r="K86" s="14"/>
    </row>
    <row r="87" spans="1:11" ht="18.75" customHeight="1" x14ac:dyDescent="0.2">
      <c r="A87" s="25" t="s">
        <v>156</v>
      </c>
      <c r="B87" s="26" t="s">
        <v>157</v>
      </c>
      <c r="C87" s="17">
        <v>79667.97</v>
      </c>
      <c r="D87" s="17">
        <f>C87-E87</f>
        <v>79667.97</v>
      </c>
      <c r="E87" s="17">
        <v>0</v>
      </c>
      <c r="F87" s="17">
        <v>61902</v>
      </c>
      <c r="G87" s="17">
        <f t="shared" si="9"/>
        <v>61902</v>
      </c>
      <c r="H87" s="17">
        <v>0</v>
      </c>
      <c r="I87" s="14">
        <f t="shared" si="8"/>
        <v>77.69998407139029</v>
      </c>
      <c r="J87" s="14">
        <f t="shared" si="8"/>
        <v>77.69998407139029</v>
      </c>
      <c r="K87" s="14"/>
    </row>
    <row r="88" spans="1:11" ht="20.25" customHeight="1" x14ac:dyDescent="0.2">
      <c r="A88" s="19"/>
      <c r="B88" s="9" t="s">
        <v>158</v>
      </c>
      <c r="C88" s="11">
        <f>C54+C63+C67+C75+C81+C85</f>
        <v>109682709.08</v>
      </c>
      <c r="D88" s="11">
        <f>D54+D63+D67+D75+D81+D85</f>
        <v>96312079.75999999</v>
      </c>
      <c r="E88" s="11">
        <f>E54+E63+E67+E75+E81+E85</f>
        <v>13370629.32</v>
      </c>
      <c r="F88" s="11">
        <f>F54+F63+F67+F75+F81+F85</f>
        <v>80029287.799999997</v>
      </c>
      <c r="G88" s="11">
        <f t="shared" si="9"/>
        <v>70910516.729999989</v>
      </c>
      <c r="H88" s="11">
        <f>H54+H63+H67+H75+H81+H85</f>
        <v>9118771.0700000003</v>
      </c>
      <c r="I88" s="11">
        <f t="shared" si="8"/>
        <v>72.964360992969731</v>
      </c>
      <c r="J88" s="11">
        <f t="shared" si="8"/>
        <v>73.625776648891659</v>
      </c>
      <c r="K88" s="11">
        <f t="shared" si="8"/>
        <v>68.200014014000061</v>
      </c>
    </row>
    <row r="89" spans="1:11" ht="15.75" customHeight="1" x14ac:dyDescent="0.2">
      <c r="A89" s="19" t="s">
        <v>159</v>
      </c>
      <c r="B89" s="9" t="s">
        <v>160</v>
      </c>
      <c r="C89" s="10">
        <f>C90</f>
        <v>13846.2</v>
      </c>
      <c r="D89" s="10">
        <f>D90</f>
        <v>13846.2</v>
      </c>
      <c r="E89" s="10">
        <f>E90</f>
        <v>0</v>
      </c>
      <c r="F89" s="10">
        <f>F90</f>
        <v>2640</v>
      </c>
      <c r="G89" s="10">
        <f t="shared" si="9"/>
        <v>2640</v>
      </c>
      <c r="H89" s="10">
        <f>H90</f>
        <v>0</v>
      </c>
      <c r="I89" s="11">
        <f t="shared" si="8"/>
        <v>19.066603111322962</v>
      </c>
      <c r="J89" s="11">
        <f t="shared" si="8"/>
        <v>19.066603111322962</v>
      </c>
      <c r="K89" s="14"/>
    </row>
    <row r="90" spans="1:11" ht="21" customHeight="1" x14ac:dyDescent="0.2">
      <c r="A90" s="21" t="s">
        <v>161</v>
      </c>
      <c r="B90" s="13" t="s">
        <v>160</v>
      </c>
      <c r="C90" s="17">
        <v>13846.2</v>
      </c>
      <c r="D90" s="17">
        <f>C90-E90</f>
        <v>13846.2</v>
      </c>
      <c r="E90" s="17">
        <v>0</v>
      </c>
      <c r="F90" s="17">
        <v>2640</v>
      </c>
      <c r="G90" s="17">
        <f t="shared" si="9"/>
        <v>2640</v>
      </c>
      <c r="H90" s="17">
        <v>0</v>
      </c>
      <c r="I90" s="14">
        <f t="shared" si="8"/>
        <v>19.066603111322962</v>
      </c>
      <c r="J90" s="14">
        <f t="shared" si="8"/>
        <v>19.066603111322962</v>
      </c>
      <c r="K90" s="14"/>
    </row>
    <row r="91" spans="1:11" ht="33.75" customHeight="1" x14ac:dyDescent="0.2">
      <c r="A91" s="19" t="s">
        <v>162</v>
      </c>
      <c r="B91" s="9" t="s">
        <v>163</v>
      </c>
      <c r="C91" s="10">
        <f>C92+C93+C94</f>
        <v>6759902.5199999996</v>
      </c>
      <c r="D91" s="10">
        <f>D92+D93+D94</f>
        <v>6685502.8200000003</v>
      </c>
      <c r="E91" s="10">
        <f>E92+E93+E94</f>
        <v>74399.7</v>
      </c>
      <c r="F91" s="10">
        <f>F92+F93+F94</f>
        <v>5546859.8900000006</v>
      </c>
      <c r="G91" s="10">
        <f t="shared" si="9"/>
        <v>5472460.1900000004</v>
      </c>
      <c r="H91" s="10">
        <f>SUM(H92:H94)</f>
        <v>74399.7</v>
      </c>
      <c r="I91" s="11">
        <f t="shared" si="8"/>
        <v>82.055323632092865</v>
      </c>
      <c r="J91" s="11">
        <f t="shared" si="8"/>
        <v>81.855626081390241</v>
      </c>
      <c r="K91" s="11">
        <f t="shared" si="8"/>
        <v>100</v>
      </c>
    </row>
    <row r="92" spans="1:11" ht="31.5" customHeight="1" x14ac:dyDescent="0.2">
      <c r="A92" s="21" t="s">
        <v>164</v>
      </c>
      <c r="B92" s="13" t="s">
        <v>165</v>
      </c>
      <c r="C92" s="17">
        <v>2470864.2999999998</v>
      </c>
      <c r="D92" s="17">
        <f>C92-E92</f>
        <v>2470864.2999999998</v>
      </c>
      <c r="E92" s="17">
        <v>0</v>
      </c>
      <c r="F92" s="17">
        <v>2223777.87</v>
      </c>
      <c r="G92" s="17">
        <f t="shared" si="9"/>
        <v>2223777.87</v>
      </c>
      <c r="H92" s="17">
        <v>0</v>
      </c>
      <c r="I92" s="14">
        <f t="shared" si="8"/>
        <v>90.000000000000014</v>
      </c>
      <c r="J92" s="14">
        <f t="shared" si="8"/>
        <v>90.000000000000014</v>
      </c>
      <c r="K92" s="14"/>
    </row>
    <row r="93" spans="1:11" ht="21.75" customHeight="1" x14ac:dyDescent="0.2">
      <c r="A93" s="21" t="s">
        <v>166</v>
      </c>
      <c r="B93" s="13" t="s">
        <v>167</v>
      </c>
      <c r="C93" s="17">
        <v>605000</v>
      </c>
      <c r="D93" s="17">
        <f>C93-E93</f>
        <v>605000</v>
      </c>
      <c r="E93" s="17">
        <v>0</v>
      </c>
      <c r="F93" s="17">
        <v>487460.73</v>
      </c>
      <c r="G93" s="17">
        <f t="shared" si="9"/>
        <v>487460.73</v>
      </c>
      <c r="H93" s="17">
        <v>0</v>
      </c>
      <c r="I93" s="14">
        <f t="shared" si="8"/>
        <v>80.572021487603308</v>
      </c>
      <c r="J93" s="14">
        <f t="shared" si="8"/>
        <v>80.572021487603308</v>
      </c>
      <c r="K93" s="14"/>
    </row>
    <row r="94" spans="1:11" ht="22.5" customHeight="1" x14ac:dyDescent="0.2">
      <c r="A94" s="21" t="s">
        <v>168</v>
      </c>
      <c r="B94" s="13" t="s">
        <v>169</v>
      </c>
      <c r="C94" s="17">
        <v>3684038.22</v>
      </c>
      <c r="D94" s="17">
        <f>C94-E94</f>
        <v>3609638.52</v>
      </c>
      <c r="E94" s="17">
        <v>74399.7</v>
      </c>
      <c r="F94" s="17">
        <v>2835621.29</v>
      </c>
      <c r="G94" s="17">
        <f t="shared" si="9"/>
        <v>2761221.59</v>
      </c>
      <c r="H94" s="17">
        <v>74399.7</v>
      </c>
      <c r="I94" s="14">
        <f t="shared" si="8"/>
        <v>76.970463406321556</v>
      </c>
      <c r="J94" s="14">
        <f t="shared" si="8"/>
        <v>76.495792437410046</v>
      </c>
      <c r="K94" s="14">
        <f t="shared" si="8"/>
        <v>100</v>
      </c>
    </row>
    <row r="95" spans="1:11" s="1" customFormat="1" ht="39" customHeight="1" x14ac:dyDescent="0.2">
      <c r="B95" s="2"/>
      <c r="C95" s="3"/>
      <c r="E95" s="3"/>
    </row>
    <row r="96" spans="1:11" s="1" customFormat="1" ht="15.75" customHeight="1" x14ac:dyDescent="0.2">
      <c r="B96" s="2"/>
      <c r="C96" s="3"/>
      <c r="E96" s="27"/>
    </row>
    <row r="97" spans="2:6" s="1" customFormat="1" x14ac:dyDescent="0.2">
      <c r="B97" s="2"/>
      <c r="C97" s="3"/>
    </row>
    <row r="98" spans="2:6" s="1" customFormat="1" x14ac:dyDescent="0.2">
      <c r="B98" s="2"/>
      <c r="C98" s="3"/>
    </row>
    <row r="99" spans="2:6" s="1" customFormat="1" x14ac:dyDescent="0.2">
      <c r="B99" s="2"/>
      <c r="C99" s="3"/>
      <c r="E99" s="3"/>
    </row>
    <row r="100" spans="2:6" s="1" customFormat="1" x14ac:dyDescent="0.2">
      <c r="B100" s="2"/>
      <c r="C100" s="3"/>
    </row>
    <row r="101" spans="2:6" s="1" customFormat="1" x14ac:dyDescent="0.2">
      <c r="B101" s="2"/>
      <c r="C101" s="3"/>
    </row>
    <row r="102" spans="2:6" s="1" customFormat="1" ht="15.75" x14ac:dyDescent="0.2">
      <c r="B102" s="2"/>
      <c r="C102" s="3"/>
      <c r="E102" s="28"/>
    </row>
    <row r="103" spans="2:6" s="1" customFormat="1" ht="22.5" x14ac:dyDescent="0.2">
      <c r="B103" s="2"/>
      <c r="C103" s="3"/>
      <c r="E103" s="29"/>
    </row>
    <row r="104" spans="2:6" s="1" customFormat="1" x14ac:dyDescent="0.2">
      <c r="B104" s="2"/>
      <c r="C104" s="3"/>
      <c r="E104" s="3"/>
    </row>
    <row r="105" spans="2:6" s="1" customFormat="1" x14ac:dyDescent="0.2">
      <c r="B105" s="2"/>
      <c r="C105" s="3"/>
      <c r="E105" s="3"/>
    </row>
    <row r="106" spans="2:6" s="1" customFormat="1" x14ac:dyDescent="0.2">
      <c r="B106" s="2"/>
      <c r="C106" s="3"/>
      <c r="E106" s="3"/>
    </row>
    <row r="107" spans="2:6" s="1" customFormat="1" x14ac:dyDescent="0.2">
      <c r="B107" s="2"/>
      <c r="C107" s="3"/>
      <c r="E107" s="3"/>
      <c r="F107" s="3"/>
    </row>
    <row r="108" spans="2:6" s="1" customFormat="1" x14ac:dyDescent="0.2">
      <c r="B108" s="2"/>
      <c r="C108" s="3"/>
      <c r="E108" s="3"/>
    </row>
    <row r="109" spans="2:6" s="1" customFormat="1" x14ac:dyDescent="0.2">
      <c r="B109" s="2"/>
      <c r="C109" s="3"/>
      <c r="E109" s="3"/>
    </row>
    <row r="110" spans="2:6" s="1" customFormat="1" ht="18.75" x14ac:dyDescent="0.2">
      <c r="B110" s="2"/>
      <c r="C110" s="3"/>
      <c r="E110" s="30"/>
    </row>
    <row r="111" spans="2:6" s="1" customFormat="1" x14ac:dyDescent="0.2">
      <c r="B111" s="2"/>
      <c r="C111" s="3"/>
      <c r="E111" s="3"/>
    </row>
    <row r="112" spans="2:6" s="1" customFormat="1" x14ac:dyDescent="0.2">
      <c r="B112" s="2"/>
      <c r="C112" s="3"/>
      <c r="E112" s="3"/>
    </row>
    <row r="113" spans="2:5" s="1" customFormat="1" x14ac:dyDescent="0.2">
      <c r="B113" s="2"/>
      <c r="C113" s="3"/>
      <c r="E113" s="31"/>
    </row>
    <row r="114" spans="2:5" s="1" customFormat="1" x14ac:dyDescent="0.2">
      <c r="B114" s="2"/>
      <c r="C114" s="3"/>
      <c r="E114" s="3"/>
    </row>
    <row r="115" spans="2:5" s="1" customFormat="1" x14ac:dyDescent="0.2">
      <c r="B115" s="2"/>
      <c r="C115" s="3"/>
      <c r="E115" s="3"/>
    </row>
    <row r="116" spans="2:5" s="1" customFormat="1" x14ac:dyDescent="0.2">
      <c r="B116" s="2"/>
      <c r="C116" s="3"/>
      <c r="E116" s="3"/>
    </row>
    <row r="117" spans="2:5" s="1" customFormat="1" x14ac:dyDescent="0.2">
      <c r="B117" s="2"/>
      <c r="C117" s="3"/>
      <c r="E117" s="3"/>
    </row>
  </sheetData>
  <mergeCells count="15">
    <mergeCell ref="H1:K1"/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0866141732283472" right="0.39370078740157483" top="0.74803149606299213" bottom="0.74803149606299213" header="0.31496062992125984" footer="0.31496062992125984"/>
  <pageSetup paperSize="9" scale="5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01.10.2021 </vt:lpstr>
      <vt:lpstr>'НА 01.10.2021 '!Заголовки_для_печати</vt:lpstr>
      <vt:lpstr>'НА 01.10.2021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Анастасия Дмитриевна Берденникова</cp:lastModifiedBy>
  <dcterms:created xsi:type="dcterms:W3CDTF">2021-10-15T12:23:17Z</dcterms:created>
  <dcterms:modified xsi:type="dcterms:W3CDTF">2021-10-21T07:39:16Z</dcterms:modified>
</cp:coreProperties>
</file>