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на 01.04.2020" sheetId="1" r:id="rId1"/>
  </sheets>
  <definedNames>
    <definedName name="_xlnm._FilterDatabase" localSheetId="0" hidden="1">'на 01.04.2020'!$A$2:$H$55</definedName>
  </definedNames>
  <calcPr calcId="145621"/>
</workbook>
</file>

<file path=xl/calcChain.xml><?xml version="1.0" encoding="utf-8"?>
<calcChain xmlns="http://schemas.openxmlformats.org/spreadsheetml/2006/main">
  <c r="D63" i="1" l="1"/>
  <c r="G61" i="1"/>
  <c r="J60" i="1"/>
  <c r="I60" i="1"/>
  <c r="D60" i="1"/>
  <c r="D61" i="1" s="1"/>
  <c r="G59" i="1"/>
  <c r="D59" i="1"/>
  <c r="J58" i="1"/>
  <c r="I58" i="1"/>
  <c r="D58" i="1"/>
  <c r="I56" i="1"/>
  <c r="I55" i="1"/>
  <c r="I54" i="1"/>
  <c r="I53" i="1"/>
  <c r="I52" i="1"/>
  <c r="I51" i="1"/>
  <c r="I50" i="1"/>
  <c r="I49" i="1"/>
  <c r="I48" i="1"/>
  <c r="G48" i="1"/>
  <c r="F48" i="1"/>
  <c r="D48" i="1"/>
  <c r="C48" i="1"/>
  <c r="C46" i="1" s="1"/>
  <c r="D46" i="1"/>
  <c r="J45" i="1"/>
  <c r="I45" i="1"/>
  <c r="H45" i="1"/>
  <c r="E45" i="1"/>
  <c r="I44" i="1"/>
  <c r="H44" i="1"/>
  <c r="E44" i="1"/>
  <c r="J43" i="1"/>
  <c r="G43" i="1"/>
  <c r="F43" i="1"/>
  <c r="H43" i="1" s="1"/>
  <c r="D43" i="1"/>
  <c r="I43" i="1" s="1"/>
  <c r="C43" i="1"/>
  <c r="I42" i="1"/>
  <c r="H42" i="1"/>
  <c r="E42" i="1"/>
  <c r="J41" i="1"/>
  <c r="I41" i="1"/>
  <c r="H41" i="1"/>
  <c r="E41" i="1"/>
  <c r="J40" i="1"/>
  <c r="I40" i="1"/>
  <c r="H40" i="1"/>
  <c r="E40" i="1"/>
  <c r="J39" i="1"/>
  <c r="I39" i="1"/>
  <c r="H39" i="1"/>
  <c r="E39" i="1"/>
  <c r="J38" i="1"/>
  <c r="I38" i="1"/>
  <c r="H38" i="1"/>
  <c r="E38" i="1"/>
  <c r="J37" i="1"/>
  <c r="I37" i="1"/>
  <c r="H37" i="1"/>
  <c r="E37" i="1"/>
  <c r="J36" i="1"/>
  <c r="I36" i="1"/>
  <c r="H36" i="1"/>
  <c r="E36" i="1"/>
  <c r="J35" i="1"/>
  <c r="I35" i="1"/>
  <c r="H35" i="1"/>
  <c r="E35" i="1"/>
  <c r="J34" i="1"/>
  <c r="I34" i="1"/>
  <c r="H34" i="1"/>
  <c r="E34" i="1"/>
  <c r="J33" i="1"/>
  <c r="I33" i="1"/>
  <c r="H33" i="1"/>
  <c r="E33" i="1"/>
  <c r="J32" i="1"/>
  <c r="I32" i="1"/>
  <c r="H32" i="1"/>
  <c r="E32" i="1"/>
  <c r="J31" i="1"/>
  <c r="I31" i="1"/>
  <c r="H31" i="1"/>
  <c r="E31" i="1"/>
  <c r="J30" i="1"/>
  <c r="I30" i="1"/>
  <c r="H30" i="1"/>
  <c r="E30" i="1"/>
  <c r="J29" i="1"/>
  <c r="I29" i="1"/>
  <c r="H29" i="1"/>
  <c r="E29" i="1"/>
  <c r="J28" i="1"/>
  <c r="I28" i="1"/>
  <c r="H28" i="1"/>
  <c r="E28" i="1"/>
  <c r="J27" i="1"/>
  <c r="I27" i="1"/>
  <c r="H27" i="1"/>
  <c r="E27" i="1"/>
  <c r="J26" i="1"/>
  <c r="I26" i="1"/>
  <c r="H26" i="1"/>
  <c r="E26" i="1"/>
  <c r="J25" i="1"/>
  <c r="I25" i="1"/>
  <c r="H25" i="1"/>
  <c r="E25" i="1"/>
  <c r="J24" i="1"/>
  <c r="I24" i="1"/>
  <c r="H24" i="1"/>
  <c r="E24" i="1"/>
  <c r="J23" i="1"/>
  <c r="I23" i="1"/>
  <c r="H23" i="1"/>
  <c r="E23" i="1"/>
  <c r="J22" i="1"/>
  <c r="I22" i="1"/>
  <c r="H22" i="1"/>
  <c r="E22" i="1"/>
  <c r="J21" i="1"/>
  <c r="I21" i="1"/>
  <c r="H21" i="1"/>
  <c r="E21" i="1"/>
  <c r="I20" i="1"/>
  <c r="G20" i="1"/>
  <c r="H20" i="1" s="1"/>
  <c r="F20" i="1"/>
  <c r="E20" i="1"/>
  <c r="J18" i="1"/>
  <c r="I18" i="1"/>
  <c r="J17" i="1"/>
  <c r="I17" i="1"/>
  <c r="J16" i="1"/>
  <c r="I16" i="1"/>
  <c r="H16" i="1"/>
  <c r="E16" i="1"/>
  <c r="J15" i="1"/>
  <c r="I15" i="1"/>
  <c r="H15" i="1"/>
  <c r="E15" i="1"/>
  <c r="J14" i="1"/>
  <c r="I14" i="1"/>
  <c r="H14" i="1"/>
  <c r="E14" i="1"/>
  <c r="J13" i="1"/>
  <c r="I13" i="1"/>
  <c r="H13" i="1"/>
  <c r="E13" i="1"/>
  <c r="J12" i="1"/>
  <c r="I12" i="1"/>
  <c r="H12" i="1"/>
  <c r="E12" i="1"/>
  <c r="J11" i="1"/>
  <c r="I11" i="1"/>
  <c r="H11" i="1"/>
  <c r="E11" i="1"/>
  <c r="J10" i="1"/>
  <c r="I10" i="1"/>
  <c r="H10" i="1"/>
  <c r="E10" i="1"/>
  <c r="G9" i="1"/>
  <c r="J9" i="1" s="1"/>
  <c r="F9" i="1"/>
  <c r="D9" i="1"/>
  <c r="C9" i="1"/>
  <c r="E9" i="1" s="1"/>
  <c r="H9" i="1" l="1"/>
  <c r="J20" i="1"/>
  <c r="I9" i="1"/>
  <c r="G46" i="1"/>
  <c r="I46" i="1" s="1"/>
  <c r="E43" i="1"/>
</calcChain>
</file>

<file path=xl/sharedStrings.xml><?xml version="1.0" encoding="utf-8"?>
<sst xmlns="http://schemas.openxmlformats.org/spreadsheetml/2006/main" count="95" uniqueCount="90">
  <si>
    <t>Информация об исполнении областного бюджета Ленинградской области на 01.04.2020.</t>
  </si>
  <si>
    <t>(по данным месячного отчета)</t>
  </si>
  <si>
    <t>тыс.руб.</t>
  </si>
  <si>
    <t>Раздел, подраздел</t>
  </si>
  <si>
    <t>Наименование раздела, подраздела</t>
  </si>
  <si>
    <t>на 01.04.2019.</t>
  </si>
  <si>
    <t>на 01.04.2020.</t>
  </si>
  <si>
    <t>Отклонение</t>
  </si>
  <si>
    <t>Темп роста</t>
  </si>
  <si>
    <t>Назначено на год</t>
  </si>
  <si>
    <t>Исполнено</t>
  </si>
  <si>
    <t>% исполнения плана года</t>
  </si>
  <si>
    <t>8=7/6*100</t>
  </si>
  <si>
    <t>9=7-4</t>
  </si>
  <si>
    <t>10=7/4*100</t>
  </si>
  <si>
    <t>ДОХОДЫ (всего), в том числе:</t>
  </si>
  <si>
    <t>Налоговые и неналоговые доходы, в том числе:</t>
  </si>
  <si>
    <t xml:space="preserve"> - налог на прибыль организаций</t>
  </si>
  <si>
    <t xml:space="preserve"> - налог на доходы физических лиц</t>
  </si>
  <si>
    <t xml:space="preserve"> - налоги на имущество</t>
  </si>
  <si>
    <t xml:space="preserve"> - акцизы</t>
  </si>
  <si>
    <t>Безвозмездные поступления, в том числе:</t>
  </si>
  <si>
    <t xml:space="preserve"> - безвозмездные поступления от других бюджетов бюджетной системы Российской Федерации</t>
  </si>
  <si>
    <t xml:space="preserve"> - доходы от возврата межбюджетных трансфертов, имеющих целевое назначение, прошлых лет</t>
  </si>
  <si>
    <r>
      <t xml:space="preserve"> - </t>
    </r>
    <r>
      <rPr>
        <sz val="10"/>
        <color indexed="8"/>
        <rFont val="Arial Cyr"/>
        <charset val="204"/>
      </rPr>
      <t xml:space="preserve">возврат межбюджетных трансфертов, имеющих целевое назначение, прошлых лет </t>
    </r>
  </si>
  <si>
    <t>РАСХОДЫ (всего), в том числе:</t>
  </si>
  <si>
    <t>0100</t>
  </si>
  <si>
    <r>
      <t xml:space="preserve">Общегосударственные вопросы, </t>
    </r>
    <r>
      <rPr>
        <sz val="10"/>
        <color indexed="8"/>
        <rFont val="Arial Cyr"/>
        <charset val="204"/>
      </rPr>
      <t>в том числе:</t>
    </r>
  </si>
  <si>
    <t>0102-0104</t>
  </si>
  <si>
    <t>Функционирование высших должностных лиц, функционирование законодательных и исполнительных органов власти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</si>
  <si>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</si>
  <si>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</si>
  <si>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</si>
  <si>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</si>
  <si>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</si>
  <si>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</si>
  <si>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0200</t>
  </si>
  <si>
    <t xml:space="preserve">Национальная оборона </t>
  </si>
  <si>
    <t>0300</t>
  </si>
  <si>
    <r>
      <t>Национальная безопасность и правоохранительная деятельность</t>
    </r>
    <r>
      <rPr>
        <sz val="10"/>
        <color indexed="8"/>
        <rFont val="Arial Cyr"/>
        <charset val="204"/>
      </rPr>
      <t>, в том числе:</t>
    </r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</si>
  <si>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</si>
  <si>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</si>
  <si>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</si>
  <si>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</si>
  <si>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0400</t>
  </si>
  <si>
    <r>
      <t>Национальная экономика</t>
    </r>
    <r>
      <rPr>
        <sz val="10"/>
        <color indexed="8"/>
        <rFont val="Arial Cyr"/>
        <charset val="204"/>
      </rPr>
      <t>, в том числе:</t>
    </r>
  </si>
  <si>
    <t>0405</t>
  </si>
  <si>
    <t>Сельское хозяйство и рыболовство</t>
  </si>
  <si>
    <t>0407</t>
  </si>
  <si>
    <t>Лесное хозяйство</t>
  </si>
  <si>
    <t>0408-0409</t>
  </si>
  <si>
    <t>Транспорт, дорожное хозяйство</t>
  </si>
  <si>
    <t>0410</t>
  </si>
  <si>
    <t>Связь и информатика</t>
  </si>
  <si>
    <t>0500</t>
  </si>
  <si>
    <t>Жилищно-коммунальное хозяйство</t>
  </si>
  <si>
    <t>0600</t>
  </si>
  <si>
    <t>Охрана окружающей среды</t>
  </si>
  <si>
    <t>0700</t>
  </si>
  <si>
    <t>Образование</t>
  </si>
  <si>
    <t>0800</t>
  </si>
  <si>
    <t>Культура, кинематография</t>
  </si>
  <si>
    <t>0900</t>
  </si>
  <si>
    <t>Здравоохранение</t>
  </si>
  <si>
    <t>1000</t>
  </si>
  <si>
    <t>Социальная политика</t>
  </si>
  <si>
    <t>1100</t>
  </si>
  <si>
    <t>Физическая культура и спорт</t>
  </si>
  <si>
    <t>1200</t>
  </si>
  <si>
    <t>Средства массовой информации</t>
  </si>
  <si>
    <t>ВСЕГО ПО СОЦИАЛЬНО-КУЛЬТУРНОЙ СФЕРЕ</t>
  </si>
  <si>
    <t>1300</t>
  </si>
  <si>
    <t>Обслуживание внутреннего государственного и муниципального долга</t>
  </si>
  <si>
    <t>1400</t>
  </si>
  <si>
    <t>Межбюджетные трансферты общего характера</t>
  </si>
  <si>
    <t>ДЕФИЦИТ(-), ПРОФИЦИТ(+)</t>
  </si>
  <si>
    <t>ИСТОЧНИКИ ФИНАНСИРОВАНИЯ ДЕФИЦИТА (всего)</t>
  </si>
  <si>
    <t>Государственные ценные бумаги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</si>
  <si>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</si>
  <si>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</si>
  <si>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Изменение остатков средств</t>
  </si>
  <si>
    <t>Акции и иные формы участия в капитале, находящегося в государственной муниципальной собственности</t>
  </si>
  <si>
    <t>Исполнение государственных и муниципальных гарантий в валюте Российской Федерации</t>
  </si>
  <si>
    <t>Бюджетные кредиты, предоставленные внутри страны в валюте Российской Федерации</t>
  </si>
  <si>
    <t>Операции по управлению остатками средств на единых счетах бюджетов</t>
  </si>
  <si>
    <t>Объем государственного долга Ленинградской области</t>
  </si>
  <si>
    <t>% от налоговых и неналоговых доходов</t>
  </si>
  <si>
    <t>в т.ч. рыночные заимствования</t>
  </si>
  <si>
    <t>ОСТАТКИ СРЕДСТВ БЮДЖЕТОВ НА ОТЧЕТНУЮ ДАТУ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</si>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</sst>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5" x14ac:knownFonts="1">
    <font>
      <sz val="8"/>
      <name val="Helv"/>
      <charset val="204"/>
    </font>
    <font>
      <sz val="8"/>
      <name val="Helv"/>
      <charset val="204"/>
    </font>
    <font>
      <sz val="10"/>
      <name val="Arial Cyr"/>
      <family val="2"/>
      <charset val="204"/>
    </font>
    <font>
      <b/>
      <sz val="12"/>
      <color indexed="8"/>
      <name val="Arial Cyr"/>
      <family val="2"/>
      <charset val="204"/>
    </font>
    <font>
      <sz val="10"/>
      <color indexed="8"/>
      <name val="Arial Cyr"/>
      <charset val="204"/>
    </font>
    <font>
      <sz val="10"/>
      <color indexed="8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8"/>
      <name val="Arial Cyr"/>
      <charset val="204"/>
    </font>
    <font>
      <b/>
      <sz val="10"/>
      <color theme="1"/>
      <name val="Arial Cyr"/>
      <family val="2"/>
      <charset val="204"/>
    </font>
    <font>
      <b/>
      <sz val="10"/>
      <name val="Arial Cyr"/>
      <charset val="204"/>
    </font>
    <font>
      <b/>
      <sz val="10"/>
      <color theme="1"/>
      <name val="Arial Cyr"/>
      <charset val="204"/>
    </font>
    <font>
      <sz val="10"/>
      <color theme="1"/>
      <name val="Arial Cyr"/>
      <family val="2"/>
      <charset val="204"/>
    </font>
    <font>
      <sz val="10"/>
      <name val="Arial Cyr"/>
      <charset val="204"/>
    </font>
    <font>
      <i/>
      <sz val="10"/>
      <color indexed="8"/>
      <name val="Arial CYR"/>
      <family val="2"/>
      <charset val="204"/>
    </font>
    <font>
      <sz val="10"/>
      <color rgb="FFFF0000"/>
      <name val="Arial Cyr"/>
      <family val="2"/>
      <charset val="204"/>
    </font>
    <font>
      <b/>
      <sz val="10"/>
      <color indexed="8"/>
      <name val="Arial Cyr"/>
      <charset val="204"/>
    </font>
    <font>
      <b/>
      <sz val="10"/>
      <color indexed="10"/>
      <name val="Arial Cyr"/>
      <family val="2"/>
      <charset val="204"/>
    </font>
    <font>
      <b/>
      <sz val="10"/>
      <color rgb="FFFF0000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theme="1"/>
      <name val="Arial Cyr"/>
      <charset val="204"/>
    </font>
    <font>
      <sz val="8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8"/>
      <color rgb="FF000000"/>
      <name val="Arial Cy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0" fontId="7" fillId="0" borderId="0"/>
    <xf numFmtId="0" fontId="1" fillId="0" borderId="0"/>
    <xf numFmtId="4" fontId="21" fillId="0" borderId="8">
      <alignment horizontal="right"/>
    </xf>
    <xf numFmtId="0" fontId="22" fillId="0" borderId="0"/>
    <xf numFmtId="0" fontId="23" fillId="0" borderId="9"/>
    <xf numFmtId="4" fontId="24" fillId="0" borderId="10">
      <alignment horizontal="right" vertical="center" shrinkToFit="1"/>
    </xf>
    <xf numFmtId="0" fontId="1" fillId="0" borderId="0"/>
  </cellStyleXfs>
  <cellXfs count="7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5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vertical="center" shrinkToFit="1"/>
    </xf>
    <xf numFmtId="0" fontId="2" fillId="0" borderId="0" xfId="0" applyFont="1" applyAlignment="1">
      <alignment horizontal="right"/>
    </xf>
    <xf numFmtId="0" fontId="5" fillId="0" borderId="6" xfId="0" applyNumberFormat="1" applyFont="1" applyBorder="1" applyAlignment="1">
      <alignment horizontal="center" vertical="center" wrapText="1" shrinkToFit="1"/>
    </xf>
    <xf numFmtId="0" fontId="2" fillId="0" borderId="6" xfId="0" applyNumberFormat="1" applyFont="1" applyBorder="1" applyAlignment="1">
      <alignment horizontal="center" vertical="center" wrapText="1" shrinkToFit="1"/>
    </xf>
    <xf numFmtId="0" fontId="5" fillId="0" borderId="7" xfId="0" applyFont="1" applyBorder="1" applyAlignment="1">
      <alignment horizontal="center" vertical="center" wrapText="1" shrinkToFit="1"/>
    </xf>
    <xf numFmtId="0" fontId="6" fillId="0" borderId="7" xfId="0" applyFont="1" applyBorder="1" applyAlignment="1">
      <alignment horizontal="left" vertical="top" wrapText="1" shrinkToFit="1"/>
    </xf>
    <xf numFmtId="164" fontId="8" fillId="0" borderId="7" xfId="1" applyNumberFormat="1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 shrinkToFit="1"/>
    </xf>
    <xf numFmtId="164" fontId="9" fillId="0" borderId="7" xfId="0" applyNumberFormat="1" applyFont="1" applyBorder="1" applyAlignment="1">
      <alignment horizontal="center" vertical="center" shrinkToFit="1"/>
    </xf>
    <xf numFmtId="164" fontId="10" fillId="0" borderId="7" xfId="0" applyNumberFormat="1" applyFont="1" applyBorder="1" applyAlignment="1">
      <alignment horizontal="center" wrapText="1" shrinkToFit="1"/>
    </xf>
    <xf numFmtId="0" fontId="5" fillId="0" borderId="7" xfId="0" applyFont="1" applyBorder="1" applyAlignment="1">
      <alignment horizontal="left" vertical="center" wrapText="1" shrinkToFit="1"/>
    </xf>
    <xf numFmtId="164" fontId="11" fillId="0" borderId="7" xfId="1" applyNumberFormat="1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 shrinkToFit="1"/>
    </xf>
    <xf numFmtId="164" fontId="12" fillId="0" borderId="7" xfId="0" applyNumberFormat="1" applyFont="1" applyBorder="1" applyAlignment="1">
      <alignment horizontal="center" vertical="center" shrinkToFit="1"/>
    </xf>
    <xf numFmtId="164" fontId="11" fillId="0" borderId="7" xfId="0" applyNumberFormat="1" applyFont="1" applyBorder="1" applyAlignment="1">
      <alignment horizontal="center" wrapText="1" shrinkToFit="1"/>
    </xf>
    <xf numFmtId="0" fontId="5" fillId="0" borderId="7" xfId="0" applyFont="1" applyBorder="1" applyAlignment="1">
      <alignment horizontal="left" vertical="top" wrapText="1" shrinkToFit="1"/>
    </xf>
    <xf numFmtId="49" fontId="5" fillId="0" borderId="7" xfId="0" applyNumberFormat="1" applyFont="1" applyBorder="1" applyAlignment="1">
      <alignment horizontal="left" vertical="top" wrapText="1" shrinkToFit="1"/>
    </xf>
    <xf numFmtId="0" fontId="13" fillId="0" borderId="7" xfId="0" applyFont="1" applyBorder="1" applyAlignment="1">
      <alignment horizontal="left" vertical="top" wrapText="1" shrinkToFit="1"/>
    </xf>
    <xf numFmtId="164" fontId="2" fillId="0" borderId="0" xfId="0" applyNumberFormat="1" applyFont="1"/>
    <xf numFmtId="164" fontId="14" fillId="0" borderId="7" xfId="1" applyNumberFormat="1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  <xf numFmtId="164" fontId="10" fillId="0" borderId="7" xfId="1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 wrapText="1" shrinkToFit="1"/>
    </xf>
    <xf numFmtId="164" fontId="8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 shrinkToFit="1"/>
    </xf>
    <xf numFmtId="164" fontId="11" fillId="0" borderId="7" xfId="0" applyNumberFormat="1" applyFont="1" applyBorder="1" applyAlignment="1">
      <alignment horizontal="center" vertical="center" wrapText="1"/>
    </xf>
    <xf numFmtId="49" fontId="15" fillId="0" borderId="7" xfId="0" applyNumberFormat="1" applyFont="1" applyBorder="1" applyAlignment="1">
      <alignment horizontal="center" vertical="center" wrapText="1" shrinkToFit="1"/>
    </xf>
    <xf numFmtId="0" fontId="15" fillId="0" borderId="7" xfId="0" applyFont="1" applyBorder="1" applyAlignment="1">
      <alignment horizontal="left" vertical="top" wrapText="1" shrinkToFit="1"/>
    </xf>
    <xf numFmtId="0" fontId="9" fillId="0" borderId="0" xfId="0" applyFont="1"/>
    <xf numFmtId="49" fontId="8" fillId="0" borderId="7" xfId="0" applyNumberFormat="1" applyFont="1" applyBorder="1" applyAlignment="1">
      <alignment horizontal="center" vertical="center" wrapText="1" shrinkToFit="1"/>
    </xf>
    <xf numFmtId="0" fontId="8" fillId="0" borderId="7" xfId="0" applyFont="1" applyBorder="1" applyAlignment="1">
      <alignment horizontal="left" vertical="top" wrapText="1" shrinkToFit="1"/>
    </xf>
    <xf numFmtId="164" fontId="8" fillId="0" borderId="7" xfId="0" applyNumberFormat="1" applyFont="1" applyBorder="1" applyAlignment="1">
      <alignment horizontal="center" wrapText="1" shrinkToFit="1"/>
    </xf>
    <xf numFmtId="0" fontId="11" fillId="0" borderId="0" xfId="0" applyFont="1"/>
    <xf numFmtId="49" fontId="16" fillId="0" borderId="7" xfId="0" applyNumberFormat="1" applyFont="1" applyBorder="1" applyAlignment="1">
      <alignment horizontal="center" vertical="center" wrapText="1" shrinkToFit="1"/>
    </xf>
    <xf numFmtId="0" fontId="16" fillId="0" borderId="7" xfId="0" applyFont="1" applyBorder="1" applyAlignment="1">
      <alignment horizontal="left" vertical="top" wrapText="1" shrinkToFit="1"/>
    </xf>
    <xf numFmtId="164" fontId="17" fillId="0" borderId="7" xfId="0" applyNumberFormat="1" applyFont="1" applyBorder="1" applyAlignment="1">
      <alignment horizontal="center" vertical="center" shrinkToFit="1"/>
    </xf>
    <xf numFmtId="0" fontId="18" fillId="0" borderId="0" xfId="0" applyFont="1"/>
    <xf numFmtId="49" fontId="5" fillId="0" borderId="7" xfId="0" applyNumberFormat="1" applyFont="1" applyBorder="1" applyAlignment="1">
      <alignment horizontal="center" vertical="center" shrinkToFit="1"/>
    </xf>
    <xf numFmtId="0" fontId="5" fillId="0" borderId="7" xfId="0" applyNumberFormat="1" applyFont="1" applyBorder="1" applyAlignment="1">
      <alignment horizontal="left" vertical="top" wrapText="1" shrinkToFit="1"/>
    </xf>
    <xf numFmtId="164" fontId="14" fillId="0" borderId="7" xfId="0" applyNumberFormat="1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7" xfId="0" applyFont="1" applyBorder="1" applyAlignment="1">
      <alignment vertical="top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top" shrinkToFit="1"/>
    </xf>
    <xf numFmtId="164" fontId="14" fillId="0" borderId="0" xfId="0" applyNumberFormat="1" applyFont="1" applyBorder="1" applyAlignment="1">
      <alignment horizontal="center" vertical="center" shrinkToFit="1"/>
    </xf>
    <xf numFmtId="164" fontId="5" fillId="0" borderId="0" xfId="0" applyNumberFormat="1" applyFont="1" applyBorder="1" applyAlignment="1">
      <alignment horizontal="center" vertical="center" shrinkToFit="1"/>
    </xf>
    <xf numFmtId="0" fontId="15" fillId="0" borderId="7" xfId="0" applyFont="1" applyBorder="1" applyAlignment="1">
      <alignment vertical="top" shrinkToFit="1"/>
    </xf>
    <xf numFmtId="164" fontId="4" fillId="0" borderId="7" xfId="0" applyNumberFormat="1" applyFont="1" applyBorder="1" applyAlignment="1">
      <alignment horizontal="center" vertical="center" shrinkToFit="1"/>
    </xf>
    <xf numFmtId="164" fontId="19" fillId="0" borderId="7" xfId="0" applyNumberFormat="1" applyFont="1" applyBorder="1" applyAlignment="1">
      <alignment horizontal="center" wrapText="1" shrinkToFit="1"/>
    </xf>
    <xf numFmtId="0" fontId="4" fillId="0" borderId="7" xfId="0" applyFont="1" applyBorder="1" applyAlignment="1">
      <alignment vertical="top" shrinkToFit="1"/>
    </xf>
    <xf numFmtId="164" fontId="5" fillId="0" borderId="7" xfId="0" applyNumberFormat="1" applyFont="1" applyBorder="1" applyAlignment="1">
      <alignment horizontal="center" vertical="center" shrinkToFit="1"/>
    </xf>
    <xf numFmtId="164" fontId="19" fillId="0" borderId="0" xfId="0" applyNumberFormat="1" applyFont="1" applyBorder="1" applyAlignment="1">
      <alignment horizontal="center" vertical="center" shrinkToFit="1"/>
    </xf>
    <xf numFmtId="0" fontId="20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 shrinkToFit="1"/>
    </xf>
    <xf numFmtId="0" fontId="4" fillId="0" borderId="0" xfId="0" applyFont="1" applyBorder="1" applyAlignment="1">
      <alignment horizontal="center" vertical="top" shrinkToFit="1"/>
    </xf>
    <xf numFmtId="0" fontId="5" fillId="0" borderId="1" xfId="0" applyNumberFormat="1" applyFont="1" applyBorder="1" applyAlignment="1">
      <alignment horizontal="center" vertical="center" wrapText="1" shrinkToFit="1"/>
    </xf>
    <xf numFmtId="0" fontId="5" fillId="0" borderId="5" xfId="0" applyNumberFormat="1" applyFont="1" applyBorder="1" applyAlignment="1">
      <alignment horizontal="center" vertical="center" wrapText="1" shrinkToFit="1"/>
    </xf>
    <xf numFmtId="0" fontId="5" fillId="0" borderId="6" xfId="0" applyNumberFormat="1" applyFont="1" applyBorder="1" applyAlignment="1">
      <alignment horizontal="center" vertical="center" wrapText="1" shrinkToFit="1"/>
    </xf>
    <xf numFmtId="0" fontId="2" fillId="0" borderId="2" xfId="0" applyNumberFormat="1" applyFont="1" applyBorder="1" applyAlignment="1">
      <alignment horizontal="center" vertical="center" wrapText="1" shrinkToFit="1"/>
    </xf>
    <xf numFmtId="0" fontId="2" fillId="0" borderId="3" xfId="0" applyNumberFormat="1" applyFont="1" applyBorder="1" applyAlignment="1">
      <alignment horizontal="center" vertical="center" wrapText="1" shrinkToFit="1"/>
    </xf>
    <xf numFmtId="0" fontId="2" fillId="0" borderId="4" xfId="0" applyNumberFormat="1" applyFont="1" applyBorder="1" applyAlignment="1">
      <alignment horizontal="center" vertical="center" wrapText="1" shrinkToFit="1"/>
    </xf>
    <xf numFmtId="0" fontId="2" fillId="0" borderId="1" xfId="0" applyNumberFormat="1" applyFont="1" applyBorder="1" applyAlignment="1">
      <alignment horizontal="center" vertical="center" wrapText="1" shrinkToFit="1"/>
    </xf>
    <xf numFmtId="0" fontId="2" fillId="0" borderId="5" xfId="0" applyNumberFormat="1" applyFont="1" applyBorder="1" applyAlignment="1">
      <alignment horizontal="center" vertical="center" wrapText="1" shrinkToFit="1"/>
    </xf>
    <xf numFmtId="0" fontId="2" fillId="0" borderId="6" xfId="0" applyNumberFormat="1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center" vertical="center" wrapText="1" shrinkToFit="1"/>
    </xf>
    <xf numFmtId="0" fontId="2" fillId="0" borderId="6" xfId="0" applyFont="1" applyBorder="1" applyAlignment="1">
      <alignment horizontal="center" vertical="center" wrapText="1" shrinkToFit="1"/>
    </xf>
    <xf numFmtId="164" fontId="2" fillId="0" borderId="1" xfId="0" applyNumberFormat="1" applyFont="1" applyBorder="1" applyAlignment="1">
      <alignment horizontal="center" vertical="center" wrapText="1" shrinkToFit="1"/>
    </xf>
    <xf numFmtId="164" fontId="2" fillId="0" borderId="6" xfId="0" applyNumberFormat="1" applyFont="1" applyBorder="1" applyAlignment="1">
      <alignment horizontal="center" vertical="center" wrapText="1" shrinkToFit="1"/>
    </xf>
  </cellXfs>
  <cellStyles count="8">
    <cellStyle name="_Книга1" xfId="2"/>
    <cellStyle name="xl105" xfId="3"/>
    <cellStyle name="xl32" xfId="4"/>
    <cellStyle name="xl68" xfId="5"/>
    <cellStyle name="xl92" xfId="6"/>
    <cellStyle name="Обычный" xfId="0" builtinId="0"/>
    <cellStyle name="Обычный 4" xfId="7"/>
    <cellStyle name="Обычный_на 01.03.09г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67"/>
  <sheetViews>
    <sheetView tabSelected="1" topLeftCell="A34" zoomScale="90" zoomScaleNormal="90" workbookViewId="0">
      <selection activeCell="A65" sqref="A65"/>
    </sheetView>
  </sheetViews>
  <sheetFormatPr defaultRowHeight="12.75" x14ac:dyDescent="0.2"/>
  <cols>
    <col min="1" max="1" width="12.6640625" style="1" customWidth="1"/>
    <col min="2" max="2" width="128.6640625" style="2" customWidth="1"/>
    <col min="3" max="3" width="18.6640625" style="1" customWidth="1"/>
    <col min="4" max="4" width="18.5" style="1" customWidth="1"/>
    <col min="5" max="8" width="16.6640625" style="1" customWidth="1"/>
    <col min="9" max="9" width="14.83203125" style="1" bestFit="1" customWidth="1"/>
    <col min="10" max="10" width="13.33203125" style="2" bestFit="1" customWidth="1"/>
    <col min="11" max="11" width="9.33203125" style="2"/>
    <col min="12" max="12" width="15.5" style="2" bestFit="1" customWidth="1"/>
    <col min="13" max="16384" width="9.33203125" style="2"/>
  </cols>
  <sheetData>
    <row r="1" spans="1:10" x14ac:dyDescent="0.2">
      <c r="G1" s="59" t="s">
        <v>89</v>
      </c>
      <c r="H1" s="59"/>
      <c r="I1" s="59"/>
      <c r="J1" s="59"/>
    </row>
    <row r="2" spans="1:10" ht="15.75" x14ac:dyDescent="0.2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x14ac:dyDescent="0.2">
      <c r="A3" s="61" t="s">
        <v>1</v>
      </c>
      <c r="B3" s="61"/>
      <c r="C3" s="61"/>
      <c r="D3" s="61"/>
      <c r="E3" s="61"/>
      <c r="F3" s="61"/>
      <c r="G3" s="61"/>
      <c r="H3" s="61"/>
      <c r="I3" s="61"/>
      <c r="J3" s="61"/>
    </row>
    <row r="4" spans="1:10" x14ac:dyDescent="0.2">
      <c r="A4" s="3"/>
      <c r="C4" s="4"/>
      <c r="D4" s="4"/>
      <c r="E4" s="2"/>
      <c r="H4" s="5"/>
      <c r="I4" s="5"/>
      <c r="J4" s="6" t="s">
        <v>2</v>
      </c>
    </row>
    <row r="5" spans="1:10" s="1" customFormat="1" ht="12.75" customHeight="1" x14ac:dyDescent="0.15">
      <c r="A5" s="62" t="s">
        <v>3</v>
      </c>
      <c r="B5" s="62" t="s">
        <v>4</v>
      </c>
      <c r="C5" s="65" t="s">
        <v>5</v>
      </c>
      <c r="D5" s="66"/>
      <c r="E5" s="67"/>
      <c r="F5" s="65" t="s">
        <v>6</v>
      </c>
      <c r="G5" s="66"/>
      <c r="H5" s="67"/>
      <c r="I5" s="68" t="s">
        <v>7</v>
      </c>
      <c r="J5" s="71" t="s">
        <v>8</v>
      </c>
    </row>
    <row r="6" spans="1:10" s="1" customFormat="1" ht="12.75" customHeight="1" x14ac:dyDescent="0.15">
      <c r="A6" s="63"/>
      <c r="B6" s="63"/>
      <c r="C6" s="68" t="s">
        <v>9</v>
      </c>
      <c r="D6" s="68" t="s">
        <v>10</v>
      </c>
      <c r="E6" s="74" t="s">
        <v>11</v>
      </c>
      <c r="F6" s="68" t="s">
        <v>9</v>
      </c>
      <c r="G6" s="68" t="s">
        <v>10</v>
      </c>
      <c r="H6" s="74" t="s">
        <v>11</v>
      </c>
      <c r="I6" s="69"/>
      <c r="J6" s="72"/>
    </row>
    <row r="7" spans="1:10" s="1" customFormat="1" ht="13.5" customHeight="1" x14ac:dyDescent="0.15">
      <c r="A7" s="64"/>
      <c r="B7" s="64"/>
      <c r="C7" s="70"/>
      <c r="D7" s="70"/>
      <c r="E7" s="75"/>
      <c r="F7" s="70"/>
      <c r="G7" s="70"/>
      <c r="H7" s="75"/>
      <c r="I7" s="70"/>
      <c r="J7" s="73"/>
    </row>
    <row r="8" spans="1:10" s="1" customFormat="1" ht="13.5" customHeight="1" x14ac:dyDescent="0.15">
      <c r="A8" s="7">
        <v>1</v>
      </c>
      <c r="B8" s="7">
        <v>2</v>
      </c>
      <c r="C8" s="8">
        <v>6</v>
      </c>
      <c r="D8" s="8">
        <v>7</v>
      </c>
      <c r="E8" s="8" t="s">
        <v>12</v>
      </c>
      <c r="F8" s="8">
        <v>6</v>
      </c>
      <c r="G8" s="8">
        <v>7</v>
      </c>
      <c r="H8" s="8" t="s">
        <v>12</v>
      </c>
      <c r="I8" s="8" t="s">
        <v>13</v>
      </c>
      <c r="J8" s="8" t="s">
        <v>14</v>
      </c>
    </row>
    <row r="9" spans="1:10" x14ac:dyDescent="0.2">
      <c r="A9" s="9"/>
      <c r="B9" s="10" t="s">
        <v>15</v>
      </c>
      <c r="C9" s="11">
        <f>C10+C15</f>
        <v>120581395.81999999</v>
      </c>
      <c r="D9" s="11">
        <f>D10+D15</f>
        <v>32708508.926259998</v>
      </c>
      <c r="E9" s="12">
        <f t="shared" ref="E9:E16" si="0">D9/C9*100</f>
        <v>27.125667855998454</v>
      </c>
      <c r="F9" s="11">
        <f>F10+F15</f>
        <v>146056837.19999999</v>
      </c>
      <c r="G9" s="11">
        <f>G10+G15</f>
        <v>35305631.170000002</v>
      </c>
      <c r="H9" s="12">
        <f t="shared" ref="H9:H16" si="1">G9/F9*100</f>
        <v>24.172528891375997</v>
      </c>
      <c r="I9" s="13">
        <f>G9-D9</f>
        <v>2597122.2437400036</v>
      </c>
      <c r="J9" s="14">
        <f>G9/D9*100</f>
        <v>107.94020372373167</v>
      </c>
    </row>
    <row r="10" spans="1:10" ht="12.75" customHeight="1" x14ac:dyDescent="0.2">
      <c r="A10" s="9"/>
      <c r="B10" s="15" t="s">
        <v>16</v>
      </c>
      <c r="C10" s="16">
        <v>111673846.8</v>
      </c>
      <c r="D10" s="16">
        <v>30872837.36626</v>
      </c>
      <c r="E10" s="17">
        <f t="shared" si="0"/>
        <v>27.645539444478061</v>
      </c>
      <c r="F10" s="16">
        <v>133988650.7</v>
      </c>
      <c r="G10" s="16">
        <v>32808660.300000001</v>
      </c>
      <c r="H10" s="17">
        <f t="shared" si="1"/>
        <v>24.486148736177995</v>
      </c>
      <c r="I10" s="18">
        <f t="shared" ref="I10:I18" si="2">G10-D10</f>
        <v>1935822.9337400012</v>
      </c>
      <c r="J10" s="19">
        <f>G10/D10*100</f>
        <v>106.27031105296336</v>
      </c>
    </row>
    <row r="11" spans="1:10" x14ac:dyDescent="0.2">
      <c r="A11" s="9"/>
      <c r="B11" s="20" t="s">
        <v>17</v>
      </c>
      <c r="C11" s="16">
        <v>49759381.100000001</v>
      </c>
      <c r="D11" s="16">
        <v>16787891.109999999</v>
      </c>
      <c r="E11" s="17">
        <f t="shared" si="0"/>
        <v>33.738142916733345</v>
      </c>
      <c r="F11" s="16">
        <v>62527931.299999997</v>
      </c>
      <c r="G11" s="16">
        <v>16404207.050000001</v>
      </c>
      <c r="H11" s="17">
        <f t="shared" si="1"/>
        <v>26.235006834457682</v>
      </c>
      <c r="I11" s="18">
        <f t="shared" si="2"/>
        <v>-383684.05999999866</v>
      </c>
      <c r="J11" s="19">
        <f>G11/D11*100</f>
        <v>97.714519009648271</v>
      </c>
    </row>
    <row r="12" spans="1:10" x14ac:dyDescent="0.2">
      <c r="A12" s="9"/>
      <c r="B12" s="21" t="s">
        <v>18</v>
      </c>
      <c r="C12" s="16">
        <v>28773964</v>
      </c>
      <c r="D12" s="16">
        <v>6397810.6500000004</v>
      </c>
      <c r="E12" s="17">
        <f t="shared" si="0"/>
        <v>22.234721118021834</v>
      </c>
      <c r="F12" s="16">
        <v>31510458</v>
      </c>
      <c r="G12" s="16">
        <v>6722943.0599999996</v>
      </c>
      <c r="H12" s="17">
        <f t="shared" si="1"/>
        <v>21.335592964088303</v>
      </c>
      <c r="I12" s="18">
        <f t="shared" si="2"/>
        <v>325132.40999999922</v>
      </c>
      <c r="J12" s="19">
        <f t="shared" ref="J12:J18" si="3">G12/D12*100</f>
        <v>105.08193236384697</v>
      </c>
    </row>
    <row r="13" spans="1:10" x14ac:dyDescent="0.2">
      <c r="A13" s="9"/>
      <c r="B13" s="21" t="s">
        <v>19</v>
      </c>
      <c r="C13" s="16">
        <v>22883037</v>
      </c>
      <c r="D13" s="16">
        <v>3207591.68</v>
      </c>
      <c r="E13" s="17">
        <f t="shared" si="0"/>
        <v>14.017333800579006</v>
      </c>
      <c r="F13" s="16">
        <v>10778671</v>
      </c>
      <c r="G13" s="16">
        <v>2445694.6800000002</v>
      </c>
      <c r="H13" s="17">
        <f t="shared" si="1"/>
        <v>22.69013202091427</v>
      </c>
      <c r="I13" s="18">
        <f t="shared" si="2"/>
        <v>-761897</v>
      </c>
      <c r="J13" s="19">
        <f t="shared" si="3"/>
        <v>76.247070200655969</v>
      </c>
    </row>
    <row r="14" spans="1:10" x14ac:dyDescent="0.2">
      <c r="A14" s="9"/>
      <c r="B14" s="21" t="s">
        <v>20</v>
      </c>
      <c r="C14" s="16">
        <v>7578500</v>
      </c>
      <c r="D14" s="16">
        <v>2325325.2799999998</v>
      </c>
      <c r="E14" s="17">
        <f t="shared" si="0"/>
        <v>30.68318638252952</v>
      </c>
      <c r="F14" s="16">
        <v>26440440</v>
      </c>
      <c r="G14" s="16">
        <v>4690170.09</v>
      </c>
      <c r="H14" s="17">
        <f t="shared" si="1"/>
        <v>17.738623449534121</v>
      </c>
      <c r="I14" s="18">
        <f t="shared" si="2"/>
        <v>2364844.81</v>
      </c>
      <c r="J14" s="19">
        <f t="shared" si="3"/>
        <v>201.69952695822411</v>
      </c>
    </row>
    <row r="15" spans="1:10" x14ac:dyDescent="0.2">
      <c r="A15" s="9"/>
      <c r="B15" s="20" t="s">
        <v>21</v>
      </c>
      <c r="C15" s="16">
        <v>8907549.0199999996</v>
      </c>
      <c r="D15" s="16">
        <v>1835671.56</v>
      </c>
      <c r="E15" s="17">
        <f t="shared" si="0"/>
        <v>20.608043311110514</v>
      </c>
      <c r="F15" s="16">
        <v>12068186.5</v>
      </c>
      <c r="G15" s="16">
        <v>2496970.87</v>
      </c>
      <c r="H15" s="17">
        <f t="shared" si="1"/>
        <v>20.690522722697398</v>
      </c>
      <c r="I15" s="18">
        <f t="shared" si="2"/>
        <v>661299.31000000006</v>
      </c>
      <c r="J15" s="19">
        <f t="shared" si="3"/>
        <v>136.0249253956955</v>
      </c>
    </row>
    <row r="16" spans="1:10" x14ac:dyDescent="0.2">
      <c r="A16" s="9"/>
      <c r="B16" s="20" t="s">
        <v>22</v>
      </c>
      <c r="C16" s="16">
        <v>8907549.0199999996</v>
      </c>
      <c r="D16" s="16">
        <v>1355666.57</v>
      </c>
      <c r="E16" s="17">
        <f t="shared" si="0"/>
        <v>15.219299573385904</v>
      </c>
      <c r="F16" s="16">
        <v>11301156.6</v>
      </c>
      <c r="G16" s="16">
        <v>1482535.01</v>
      </c>
      <c r="H16" s="17">
        <f t="shared" si="1"/>
        <v>13.11843612537853</v>
      </c>
      <c r="I16" s="18">
        <f t="shared" si="2"/>
        <v>126868.43999999994</v>
      </c>
      <c r="J16" s="19">
        <f t="shared" si="3"/>
        <v>109.35838080008125</v>
      </c>
    </row>
    <row r="17" spans="1:12" x14ac:dyDescent="0.2">
      <c r="A17" s="9"/>
      <c r="B17" s="20" t="s">
        <v>23</v>
      </c>
      <c r="C17" s="16">
        <v>0</v>
      </c>
      <c r="D17" s="16">
        <v>483921.25</v>
      </c>
      <c r="E17" s="17"/>
      <c r="F17" s="16">
        <v>0</v>
      </c>
      <c r="G17" s="16">
        <v>944144.46</v>
      </c>
      <c r="H17" s="17"/>
      <c r="I17" s="18">
        <f t="shared" si="2"/>
        <v>460223.20999999996</v>
      </c>
      <c r="J17" s="19">
        <f t="shared" si="3"/>
        <v>195.10291395552477</v>
      </c>
    </row>
    <row r="18" spans="1:12" x14ac:dyDescent="0.2">
      <c r="A18" s="9"/>
      <c r="B18" s="22" t="s">
        <v>24</v>
      </c>
      <c r="C18" s="16">
        <v>0</v>
      </c>
      <c r="D18" s="16">
        <v>-3916.25</v>
      </c>
      <c r="E18" s="17"/>
      <c r="F18" s="16">
        <v>0</v>
      </c>
      <c r="G18" s="16">
        <v>-9708.6</v>
      </c>
      <c r="H18" s="17"/>
      <c r="I18" s="18">
        <f t="shared" si="2"/>
        <v>-5792.35</v>
      </c>
      <c r="J18" s="19">
        <f t="shared" si="3"/>
        <v>247.90552186402809</v>
      </c>
      <c r="L18" s="23"/>
    </row>
    <row r="19" spans="1:12" x14ac:dyDescent="0.2">
      <c r="A19" s="9"/>
      <c r="B19" s="22"/>
      <c r="C19" s="24"/>
      <c r="D19" s="24"/>
      <c r="E19" s="17"/>
      <c r="F19" s="24"/>
      <c r="G19" s="24"/>
      <c r="H19" s="17"/>
      <c r="I19" s="18"/>
      <c r="J19" s="19"/>
    </row>
    <row r="20" spans="1:12" x14ac:dyDescent="0.2">
      <c r="A20" s="9"/>
      <c r="B20" s="10" t="s">
        <v>25</v>
      </c>
      <c r="C20" s="25">
        <v>128291518.33</v>
      </c>
      <c r="D20" s="25">
        <v>25392573.09</v>
      </c>
      <c r="E20" s="12">
        <f t="shared" ref="E20:E45" si="4">D20/C20*100</f>
        <v>19.792869724001186</v>
      </c>
      <c r="F20" s="26">
        <f>F21+F26+F27+F30+F35+F36+F37+F38+F39+F40+F41+F42+F44+F45</f>
        <v>154427751.01000002</v>
      </c>
      <c r="G20" s="26">
        <f>G21+G26+G27+G30+G35+G36+G37+G38+G39+G40+G41+G42+G44+G45</f>
        <v>29576064.130000003</v>
      </c>
      <c r="H20" s="12">
        <f>G20/F20*100</f>
        <v>19.152039666811437</v>
      </c>
      <c r="I20" s="13">
        <f t="shared" ref="I20:I60" si="5">G20-D20</f>
        <v>4183491.0400000028</v>
      </c>
      <c r="J20" s="14">
        <f t="shared" ref="J20:J60" si="6">G20/D20*100</f>
        <v>116.47525449733776</v>
      </c>
    </row>
    <row r="21" spans="1:12" x14ac:dyDescent="0.2">
      <c r="A21" s="27" t="s">
        <v>26</v>
      </c>
      <c r="B21" s="10" t="s">
        <v>27</v>
      </c>
      <c r="C21" s="28">
        <v>11085151.42</v>
      </c>
      <c r="D21" s="28">
        <v>1280817.55</v>
      </c>
      <c r="E21" s="12">
        <f t="shared" si="4"/>
        <v>11.554353219651373</v>
      </c>
      <c r="F21" s="26">
        <v>10858572.5</v>
      </c>
      <c r="G21" s="26">
        <v>1336228.03</v>
      </c>
      <c r="H21" s="17">
        <f>G21/F21*100</f>
        <v>12.305743043111789</v>
      </c>
      <c r="I21" s="13">
        <f t="shared" si="5"/>
        <v>55410.479999999981</v>
      </c>
      <c r="J21" s="14">
        <f t="shared" si="6"/>
        <v>104.3261805711516</v>
      </c>
    </row>
    <row r="22" spans="1:12" ht="15" customHeight="1" x14ac:dyDescent="0.2">
      <c r="A22" s="29" t="s">
        <v>28</v>
      </c>
      <c r="B22" s="15" t="s">
        <v>29</v>
      </c>
      <c r="C22" s="30">
        <v>3348567.85</v>
      </c>
      <c r="D22" s="30">
        <v>654851.88</v>
      </c>
      <c r="E22" s="17">
        <f t="shared" si="4"/>
        <v>19.556177725352047</v>
      </c>
      <c r="F22" s="16">
        <v>3711079.6199999996</v>
      </c>
      <c r="G22" s="16">
        <v>672553.84</v>
      </c>
      <c r="H22" s="17">
        <f>G22/F22*100</f>
        <v>18.12286204735214</v>
      </c>
      <c r="I22" s="18">
        <f t="shared" si="5"/>
        <v>17701.959999999963</v>
      </c>
      <c r="J22" s="19">
        <f t="shared" si="6"/>
        <v>102.70320060774658</v>
      </c>
    </row>
    <row r="23" spans="1:12" x14ac:dyDescent="0.2">
      <c r="A23" s="29" t="s">
        <v>30</v>
      </c>
      <c r="B23" s="20" t="s">
        <v>31</v>
      </c>
      <c r="C23" s="30">
        <v>322767.75</v>
      </c>
      <c r="D23" s="30">
        <v>62288.43</v>
      </c>
      <c r="E23" s="17">
        <f t="shared" si="4"/>
        <v>19.298219850031487</v>
      </c>
      <c r="F23" s="16">
        <v>383444.52</v>
      </c>
      <c r="G23" s="16">
        <v>71942.77</v>
      </c>
      <c r="H23" s="17">
        <f>G23/F23*100</f>
        <v>18.76223710277565</v>
      </c>
      <c r="I23" s="18">
        <f t="shared" si="5"/>
        <v>9654.3400000000038</v>
      </c>
      <c r="J23" s="19">
        <f t="shared" si="6"/>
        <v>115.49941136740804</v>
      </c>
    </row>
    <row r="24" spans="1:12" ht="25.5" x14ac:dyDescent="0.2">
      <c r="A24" s="29" t="s">
        <v>32</v>
      </c>
      <c r="B24" s="20" t="s">
        <v>33</v>
      </c>
      <c r="C24" s="30">
        <v>84235.32</v>
      </c>
      <c r="D24" s="30">
        <v>12426.94</v>
      </c>
      <c r="E24" s="17">
        <f t="shared" si="4"/>
        <v>14.752647701700427</v>
      </c>
      <c r="F24" s="16">
        <v>87987.1</v>
      </c>
      <c r="G24" s="16">
        <v>12098.19</v>
      </c>
      <c r="H24" s="17">
        <f>G24/F24*100</f>
        <v>13.749958800778749</v>
      </c>
      <c r="I24" s="18">
        <f t="shared" si="5"/>
        <v>-328.75</v>
      </c>
      <c r="J24" s="19">
        <f t="shared" si="6"/>
        <v>97.354537802548336</v>
      </c>
    </row>
    <row r="25" spans="1:12" ht="15.75" customHeight="1" x14ac:dyDescent="0.2">
      <c r="A25" s="29" t="s">
        <v>34</v>
      </c>
      <c r="B25" s="20" t="s">
        <v>35</v>
      </c>
      <c r="C25" s="30">
        <v>95693</v>
      </c>
      <c r="D25" s="30">
        <v>14819.29</v>
      </c>
      <c r="E25" s="17">
        <f t="shared" si="4"/>
        <v>15.486284263216746</v>
      </c>
      <c r="F25" s="30">
        <v>257914</v>
      </c>
      <c r="G25" s="30">
        <v>12569.71</v>
      </c>
      <c r="H25" s="17">
        <f t="shared" ref="H25:H45" si="7">G25/F25*100</f>
        <v>4.8736051552067741</v>
      </c>
      <c r="I25" s="18">
        <f t="shared" si="5"/>
        <v>-2249.5800000000017</v>
      </c>
      <c r="J25" s="19">
        <f t="shared" si="6"/>
        <v>84.819920522508156</v>
      </c>
    </row>
    <row r="26" spans="1:12" ht="13.5" customHeight="1" x14ac:dyDescent="0.2">
      <c r="A26" s="27" t="s">
        <v>36</v>
      </c>
      <c r="B26" s="10" t="s">
        <v>37</v>
      </c>
      <c r="C26" s="11">
        <v>74243.199999999997</v>
      </c>
      <c r="D26" s="11">
        <v>18560.8</v>
      </c>
      <c r="E26" s="12">
        <f t="shared" si="4"/>
        <v>25</v>
      </c>
      <c r="F26" s="11">
        <v>71362.100000000006</v>
      </c>
      <c r="G26" s="11">
        <v>17840.599999999999</v>
      </c>
      <c r="H26" s="12">
        <f t="shared" si="7"/>
        <v>25.00010509780401</v>
      </c>
      <c r="I26" s="13">
        <f t="shared" si="5"/>
        <v>-720.20000000000073</v>
      </c>
      <c r="J26" s="14">
        <f t="shared" si="6"/>
        <v>96.119779319856903</v>
      </c>
    </row>
    <row r="27" spans="1:12" ht="18" customHeight="1" x14ac:dyDescent="0.2">
      <c r="A27" s="27" t="s">
        <v>38</v>
      </c>
      <c r="B27" s="10" t="s">
        <v>39</v>
      </c>
      <c r="C27" s="28">
        <v>2070713.55</v>
      </c>
      <c r="D27" s="28">
        <v>387109.84</v>
      </c>
      <c r="E27" s="12">
        <f t="shared" si="4"/>
        <v>18.694514265384509</v>
      </c>
      <c r="F27" s="28">
        <v>2888152.8</v>
      </c>
      <c r="G27" s="28">
        <v>480146.5</v>
      </c>
      <c r="H27" s="12">
        <f t="shared" si="7"/>
        <v>16.624691740686298</v>
      </c>
      <c r="I27" s="13">
        <f t="shared" si="5"/>
        <v>93036.659999999974</v>
      </c>
      <c r="J27" s="14">
        <f t="shared" si="6"/>
        <v>124.03365928388696</v>
      </c>
    </row>
    <row r="28" spans="1:12" ht="25.5" x14ac:dyDescent="0.2">
      <c r="A28" s="29" t="s">
        <v>40</v>
      </c>
      <c r="B28" s="20" t="s">
        <v>41</v>
      </c>
      <c r="C28" s="30">
        <v>490453.09</v>
      </c>
      <c r="D28" s="30">
        <v>51670.239999999998</v>
      </c>
      <c r="E28" s="17">
        <f t="shared" si="4"/>
        <v>10.535205313927168</v>
      </c>
      <c r="F28" s="30">
        <v>717334.39</v>
      </c>
      <c r="G28" s="30">
        <v>87657.86</v>
      </c>
      <c r="H28" s="17">
        <f t="shared" si="7"/>
        <v>12.219943895342867</v>
      </c>
      <c r="I28" s="18">
        <f t="shared" si="5"/>
        <v>35987.620000000003</v>
      </c>
      <c r="J28" s="19">
        <f t="shared" si="6"/>
        <v>169.64864107463021</v>
      </c>
    </row>
    <row r="29" spans="1:12" x14ac:dyDescent="0.2">
      <c r="A29" s="29" t="s">
        <v>42</v>
      </c>
      <c r="B29" s="20" t="s">
        <v>43</v>
      </c>
      <c r="C29" s="30">
        <v>1296765.67</v>
      </c>
      <c r="D29" s="30">
        <v>208744.65</v>
      </c>
      <c r="E29" s="17">
        <f t="shared" si="4"/>
        <v>16.097330059639841</v>
      </c>
      <c r="F29" s="30">
        <v>1609923.82</v>
      </c>
      <c r="G29" s="30">
        <v>249209.38</v>
      </c>
      <c r="H29" s="17">
        <f t="shared" si="7"/>
        <v>15.479575921797343</v>
      </c>
      <c r="I29" s="18">
        <f t="shared" si="5"/>
        <v>40464.73000000001</v>
      </c>
      <c r="J29" s="19">
        <f t="shared" si="6"/>
        <v>119.38479860441933</v>
      </c>
    </row>
    <row r="30" spans="1:12" x14ac:dyDescent="0.2">
      <c r="A30" s="27" t="s">
        <v>44</v>
      </c>
      <c r="B30" s="10" t="s">
        <v>45</v>
      </c>
      <c r="C30" s="28">
        <v>18452420.66</v>
      </c>
      <c r="D30" s="28">
        <v>3850801.84</v>
      </c>
      <c r="E30" s="12">
        <f t="shared" si="4"/>
        <v>20.868816676976838</v>
      </c>
      <c r="F30" s="28">
        <v>24763910.899999999</v>
      </c>
      <c r="G30" s="28">
        <v>3731270.11</v>
      </c>
      <c r="H30" s="12">
        <f t="shared" si="7"/>
        <v>15.067370113983086</v>
      </c>
      <c r="I30" s="13">
        <f t="shared" si="5"/>
        <v>-119531.72999999998</v>
      </c>
      <c r="J30" s="14">
        <f t="shared" si="6"/>
        <v>96.895926226107747</v>
      </c>
    </row>
    <row r="31" spans="1:12" x14ac:dyDescent="0.2">
      <c r="A31" s="29" t="s">
        <v>46</v>
      </c>
      <c r="B31" s="20" t="s">
        <v>47</v>
      </c>
      <c r="C31" s="30">
        <v>4580944.95</v>
      </c>
      <c r="D31" s="30">
        <v>1394606.99</v>
      </c>
      <c r="E31" s="17">
        <f t="shared" si="4"/>
        <v>30.443653115717968</v>
      </c>
      <c r="F31" s="30">
        <v>5425242.29</v>
      </c>
      <c r="G31" s="30">
        <v>1376080.07</v>
      </c>
      <c r="H31" s="17">
        <f t="shared" si="7"/>
        <v>25.36439842578902</v>
      </c>
      <c r="I31" s="18">
        <f t="shared" si="5"/>
        <v>-18526.919999999925</v>
      </c>
      <c r="J31" s="19">
        <f t="shared" si="6"/>
        <v>98.671531109993936</v>
      </c>
    </row>
    <row r="32" spans="1:12" x14ac:dyDescent="0.2">
      <c r="A32" s="29" t="s">
        <v>48</v>
      </c>
      <c r="B32" s="20" t="s">
        <v>49</v>
      </c>
      <c r="C32" s="30">
        <v>1490873.9</v>
      </c>
      <c r="D32" s="30">
        <v>201707.02</v>
      </c>
      <c r="E32" s="17">
        <f t="shared" si="4"/>
        <v>13.529448734732025</v>
      </c>
      <c r="F32" s="30">
        <v>1590486.4</v>
      </c>
      <c r="G32" s="30">
        <v>198928.47</v>
      </c>
      <c r="H32" s="17">
        <f t="shared" si="7"/>
        <v>12.507398365682349</v>
      </c>
      <c r="I32" s="18">
        <f t="shared" si="5"/>
        <v>-2778.5499999999884</v>
      </c>
      <c r="J32" s="19">
        <f t="shared" si="6"/>
        <v>98.622482251733231</v>
      </c>
    </row>
    <row r="33" spans="1:10" x14ac:dyDescent="0.2">
      <c r="A33" s="29" t="s">
        <v>50</v>
      </c>
      <c r="B33" s="20" t="s">
        <v>51</v>
      </c>
      <c r="C33" s="30">
        <v>8296327.0499999998</v>
      </c>
      <c r="D33" s="30">
        <v>1186845.46</v>
      </c>
      <c r="E33" s="17">
        <f t="shared" si="4"/>
        <v>14.305673496803625</v>
      </c>
      <c r="F33" s="30">
        <v>11430449.060000001</v>
      </c>
      <c r="G33" s="30">
        <v>1361666.4100000001</v>
      </c>
      <c r="H33" s="17">
        <f t="shared" si="7"/>
        <v>11.912623929754867</v>
      </c>
      <c r="I33" s="18">
        <f t="shared" si="5"/>
        <v>174820.95000000019</v>
      </c>
      <c r="J33" s="19">
        <f t="shared" si="6"/>
        <v>114.72988319810401</v>
      </c>
    </row>
    <row r="34" spans="1:10" x14ac:dyDescent="0.2">
      <c r="A34" s="29" t="s">
        <v>52</v>
      </c>
      <c r="B34" s="20" t="s">
        <v>53</v>
      </c>
      <c r="C34" s="30">
        <v>1110267.72</v>
      </c>
      <c r="D34" s="30">
        <v>85394.55</v>
      </c>
      <c r="E34" s="17">
        <f t="shared" si="4"/>
        <v>7.6913476328033745</v>
      </c>
      <c r="F34" s="30">
        <v>1942533.82</v>
      </c>
      <c r="G34" s="30">
        <v>84003.13</v>
      </c>
      <c r="H34" s="17">
        <f t="shared" si="7"/>
        <v>4.3244101665112842</v>
      </c>
      <c r="I34" s="18">
        <f t="shared" si="5"/>
        <v>-1391.4199999999983</v>
      </c>
      <c r="J34" s="19">
        <f t="shared" si="6"/>
        <v>98.370598592064724</v>
      </c>
    </row>
    <row r="35" spans="1:10" x14ac:dyDescent="0.2">
      <c r="A35" s="27" t="s">
        <v>54</v>
      </c>
      <c r="B35" s="10" t="s">
        <v>55</v>
      </c>
      <c r="C35" s="28">
        <v>10174548</v>
      </c>
      <c r="D35" s="28">
        <v>1012298.07</v>
      </c>
      <c r="E35" s="12">
        <f t="shared" si="4"/>
        <v>9.9493173554245349</v>
      </c>
      <c r="F35" s="28">
        <v>15231347</v>
      </c>
      <c r="G35" s="28">
        <v>1449409.64</v>
      </c>
      <c r="H35" s="12">
        <f t="shared" si="7"/>
        <v>9.515964937309878</v>
      </c>
      <c r="I35" s="13">
        <f t="shared" si="5"/>
        <v>437111.56999999995</v>
      </c>
      <c r="J35" s="14">
        <f t="shared" si="6"/>
        <v>143.18012480256925</v>
      </c>
    </row>
    <row r="36" spans="1:10" x14ac:dyDescent="0.2">
      <c r="A36" s="27" t="s">
        <v>56</v>
      </c>
      <c r="B36" s="10" t="s">
        <v>57</v>
      </c>
      <c r="C36" s="28">
        <v>484503.44</v>
      </c>
      <c r="D36" s="28">
        <v>43017.55</v>
      </c>
      <c r="E36" s="12">
        <f t="shared" si="4"/>
        <v>8.8786882503868298</v>
      </c>
      <c r="F36" s="28">
        <v>449340.39</v>
      </c>
      <c r="G36" s="28">
        <v>41735.15</v>
      </c>
      <c r="H36" s="12">
        <f t="shared" si="7"/>
        <v>9.2880922634174947</v>
      </c>
      <c r="I36" s="13">
        <f t="shared" si="5"/>
        <v>-1282.4000000000015</v>
      </c>
      <c r="J36" s="14">
        <f t="shared" si="6"/>
        <v>97.018891126993509</v>
      </c>
    </row>
    <row r="37" spans="1:10" x14ac:dyDescent="0.2">
      <c r="A37" s="27" t="s">
        <v>58</v>
      </c>
      <c r="B37" s="10" t="s">
        <v>59</v>
      </c>
      <c r="C37" s="28">
        <v>32070463.84</v>
      </c>
      <c r="D37" s="28">
        <v>6711873.1500000004</v>
      </c>
      <c r="E37" s="12">
        <f t="shared" si="4"/>
        <v>20.928519099335858</v>
      </c>
      <c r="F37" s="28">
        <v>37230104.700000003</v>
      </c>
      <c r="G37" s="28">
        <v>7772945.2800000003</v>
      </c>
      <c r="H37" s="12">
        <f t="shared" si="7"/>
        <v>20.87811823961913</v>
      </c>
      <c r="I37" s="13">
        <f t="shared" si="5"/>
        <v>1061072.1299999999</v>
      </c>
      <c r="J37" s="14">
        <f t="shared" si="6"/>
        <v>115.80888235350515</v>
      </c>
    </row>
    <row r="38" spans="1:10" x14ac:dyDescent="0.2">
      <c r="A38" s="27" t="s">
        <v>60</v>
      </c>
      <c r="B38" s="10" t="s">
        <v>61</v>
      </c>
      <c r="C38" s="28">
        <v>3313381.76</v>
      </c>
      <c r="D38" s="28">
        <v>344420.7</v>
      </c>
      <c r="E38" s="12">
        <f t="shared" si="4"/>
        <v>10.394839017886065</v>
      </c>
      <c r="F38" s="28">
        <v>4094603.38</v>
      </c>
      <c r="G38" s="28">
        <v>496388</v>
      </c>
      <c r="H38" s="12">
        <f t="shared" si="7"/>
        <v>12.122981249529472</v>
      </c>
      <c r="I38" s="13">
        <f t="shared" si="5"/>
        <v>151967.29999999999</v>
      </c>
      <c r="J38" s="14">
        <f t="shared" si="6"/>
        <v>144.12258032110148</v>
      </c>
    </row>
    <row r="39" spans="1:10" x14ac:dyDescent="0.2">
      <c r="A39" s="27" t="s">
        <v>62</v>
      </c>
      <c r="B39" s="10" t="s">
        <v>63</v>
      </c>
      <c r="C39" s="28">
        <v>15864206.1</v>
      </c>
      <c r="D39" s="28">
        <v>3872885.76</v>
      </c>
      <c r="E39" s="12">
        <f t="shared" si="4"/>
        <v>24.412729736283492</v>
      </c>
      <c r="F39" s="28">
        <v>19868574.449999999</v>
      </c>
      <c r="G39" s="28">
        <v>5380794.1900000004</v>
      </c>
      <c r="H39" s="12">
        <f t="shared" si="7"/>
        <v>27.081933852581962</v>
      </c>
      <c r="I39" s="13">
        <f t="shared" si="5"/>
        <v>1507908.4300000006</v>
      </c>
      <c r="J39" s="14">
        <f t="shared" si="6"/>
        <v>138.93500927845599</v>
      </c>
    </row>
    <row r="40" spans="1:10" x14ac:dyDescent="0.2">
      <c r="A40" s="27" t="s">
        <v>64</v>
      </c>
      <c r="B40" s="10" t="s">
        <v>65</v>
      </c>
      <c r="C40" s="28">
        <v>27673711.350000001</v>
      </c>
      <c r="D40" s="28">
        <v>6531132.2000000002</v>
      </c>
      <c r="E40" s="12">
        <f t="shared" si="4"/>
        <v>23.60049260252185</v>
      </c>
      <c r="F40" s="28">
        <v>30327935.600000001</v>
      </c>
      <c r="G40" s="28">
        <v>6916285.6900000004</v>
      </c>
      <c r="H40" s="12">
        <f t="shared" si="7"/>
        <v>22.804999922249902</v>
      </c>
      <c r="I40" s="13">
        <f t="shared" si="5"/>
        <v>385153.49000000022</v>
      </c>
      <c r="J40" s="14">
        <f t="shared" si="6"/>
        <v>105.89719329215232</v>
      </c>
    </row>
    <row r="41" spans="1:10" x14ac:dyDescent="0.2">
      <c r="A41" s="27" t="s">
        <v>66</v>
      </c>
      <c r="B41" s="10" t="s">
        <v>67</v>
      </c>
      <c r="C41" s="28">
        <v>2162247.98</v>
      </c>
      <c r="D41" s="28">
        <v>264463.8</v>
      </c>
      <c r="E41" s="12">
        <f t="shared" si="4"/>
        <v>12.230965293814263</v>
      </c>
      <c r="F41" s="28">
        <v>2560511.9900000002</v>
      </c>
      <c r="G41" s="28">
        <v>442398.62</v>
      </c>
      <c r="H41" s="12">
        <f t="shared" si="7"/>
        <v>17.277740613118549</v>
      </c>
      <c r="I41" s="13">
        <f t="shared" si="5"/>
        <v>177934.82</v>
      </c>
      <c r="J41" s="14">
        <f t="shared" si="6"/>
        <v>167.28135192793872</v>
      </c>
    </row>
    <row r="42" spans="1:10" x14ac:dyDescent="0.2">
      <c r="A42" s="27" t="s">
        <v>68</v>
      </c>
      <c r="B42" s="10" t="s">
        <v>69</v>
      </c>
      <c r="C42" s="28">
        <v>259090</v>
      </c>
      <c r="D42" s="28">
        <v>165432.68</v>
      </c>
      <c r="E42" s="12">
        <f t="shared" si="4"/>
        <v>63.851433864680232</v>
      </c>
      <c r="F42" s="28">
        <v>388790.8</v>
      </c>
      <c r="G42" s="28">
        <v>271859.40999999997</v>
      </c>
      <c r="H42" s="12">
        <f t="shared" si="7"/>
        <v>69.924342345549334</v>
      </c>
      <c r="I42" s="13">
        <f t="shared" si="5"/>
        <v>106426.72999999998</v>
      </c>
      <c r="J42" s="14"/>
    </row>
    <row r="43" spans="1:10" x14ac:dyDescent="0.2">
      <c r="A43" s="27"/>
      <c r="B43" s="10" t="s">
        <v>70</v>
      </c>
      <c r="C43" s="12">
        <f>C42+C41+C40+C39+C38+C37</f>
        <v>81343101.030000001</v>
      </c>
      <c r="D43" s="12">
        <f>D42+D41+D40+D39+D38+D37</f>
        <v>17890208.289999999</v>
      </c>
      <c r="E43" s="12">
        <f t="shared" si="4"/>
        <v>21.993516430363215</v>
      </c>
      <c r="F43" s="12">
        <f>F42+F41+F40+F39+F38+F37</f>
        <v>94470520.920000017</v>
      </c>
      <c r="G43" s="12">
        <f>G42+G41+G40+G39+G38+G37</f>
        <v>21280671.190000001</v>
      </c>
      <c r="H43" s="12">
        <f t="shared" si="7"/>
        <v>22.52625579149818</v>
      </c>
      <c r="I43" s="13">
        <f t="shared" si="5"/>
        <v>3390462.9000000022</v>
      </c>
      <c r="J43" s="14">
        <f t="shared" si="6"/>
        <v>118.95150042436985</v>
      </c>
    </row>
    <row r="44" spans="1:10" s="33" customFormat="1" x14ac:dyDescent="0.2">
      <c r="A44" s="31" t="s">
        <v>71</v>
      </c>
      <c r="B44" s="32" t="s">
        <v>72</v>
      </c>
      <c r="C44" s="28">
        <v>11622</v>
      </c>
      <c r="D44" s="28">
        <v>2642.75</v>
      </c>
      <c r="E44" s="12">
        <f t="shared" si="4"/>
        <v>22.739201514369299</v>
      </c>
      <c r="F44" s="28">
        <v>7959</v>
      </c>
      <c r="G44" s="28">
        <v>1762.75</v>
      </c>
      <c r="H44" s="12">
        <f t="shared" si="7"/>
        <v>22.147882899861791</v>
      </c>
      <c r="I44" s="13">
        <f t="shared" si="5"/>
        <v>-880</v>
      </c>
      <c r="J44" s="14"/>
    </row>
    <row r="45" spans="1:10" x14ac:dyDescent="0.2">
      <c r="A45" s="27" t="s">
        <v>73</v>
      </c>
      <c r="B45" s="10" t="s">
        <v>74</v>
      </c>
      <c r="C45" s="28">
        <v>4595215.03</v>
      </c>
      <c r="D45" s="28">
        <v>907116.39</v>
      </c>
      <c r="E45" s="12">
        <f t="shared" si="4"/>
        <v>19.740455758389178</v>
      </c>
      <c r="F45" s="28">
        <v>5686585.4000000004</v>
      </c>
      <c r="G45" s="28">
        <v>1237000.1599999999</v>
      </c>
      <c r="H45" s="12">
        <f t="shared" si="7"/>
        <v>21.752951428461795</v>
      </c>
      <c r="I45" s="13">
        <f t="shared" si="5"/>
        <v>329883.7699999999</v>
      </c>
      <c r="J45" s="14">
        <f t="shared" si="6"/>
        <v>136.36620103402606</v>
      </c>
    </row>
    <row r="46" spans="1:10" s="37" customFormat="1" x14ac:dyDescent="0.2">
      <c r="A46" s="34"/>
      <c r="B46" s="35" t="s">
        <v>75</v>
      </c>
      <c r="C46" s="12">
        <f>-C48</f>
        <v>-6510830.2000000002</v>
      </c>
      <c r="D46" s="12">
        <f>-D48</f>
        <v>7315935.8000000007</v>
      </c>
      <c r="E46" s="12"/>
      <c r="F46" s="12">
        <v>-8039319</v>
      </c>
      <c r="G46" s="12">
        <f>G9-G20</f>
        <v>5729567.0399999991</v>
      </c>
      <c r="H46" s="12"/>
      <c r="I46" s="12">
        <f t="shared" si="5"/>
        <v>-1586368.7600000016</v>
      </c>
      <c r="J46" s="36"/>
    </row>
    <row r="47" spans="1:10" s="41" customFormat="1" x14ac:dyDescent="0.2">
      <c r="A47" s="38"/>
      <c r="B47" s="39"/>
      <c r="C47" s="12"/>
      <c r="D47" s="12"/>
      <c r="E47" s="40"/>
      <c r="F47" s="12"/>
      <c r="G47" s="12"/>
      <c r="H47" s="40"/>
      <c r="I47" s="13"/>
      <c r="J47" s="14"/>
    </row>
    <row r="48" spans="1:10" x14ac:dyDescent="0.2">
      <c r="A48" s="29"/>
      <c r="B48" s="10" t="s">
        <v>76</v>
      </c>
      <c r="C48" s="12">
        <f>C49+C50+C51+C52+C53+C54+C55+C56</f>
        <v>6510830.2000000002</v>
      </c>
      <c r="D48" s="12">
        <f>D49+D50+D51+D52+D53+D54+D55+D56</f>
        <v>-7315935.8000000007</v>
      </c>
      <c r="E48" s="40"/>
      <c r="F48" s="12">
        <f>F49+F50+F51+F52+F53+F54+F55+F56</f>
        <v>8039319.0190900005</v>
      </c>
      <c r="G48" s="12">
        <f>G49+G50+G51+G52+G53+G54+G55+G56</f>
        <v>-5729567</v>
      </c>
      <c r="H48" s="40"/>
      <c r="I48" s="13">
        <f t="shared" si="5"/>
        <v>1586368.8000000007</v>
      </c>
      <c r="J48" s="14"/>
    </row>
    <row r="49" spans="1:12" x14ac:dyDescent="0.2">
      <c r="A49" s="42"/>
      <c r="B49" s="43" t="s">
        <v>77</v>
      </c>
      <c r="C49" s="17">
        <v>-27500</v>
      </c>
      <c r="D49" s="17">
        <v>0</v>
      </c>
      <c r="E49" s="44"/>
      <c r="F49" s="17">
        <v>-27500</v>
      </c>
      <c r="G49" s="17">
        <v>0</v>
      </c>
      <c r="H49" s="44"/>
      <c r="I49" s="18">
        <f t="shared" si="5"/>
        <v>0</v>
      </c>
      <c r="J49" s="14"/>
    </row>
    <row r="50" spans="1:12" ht="12.75" hidden="1" customHeight="1" x14ac:dyDescent="0.2">
      <c r="A50" s="42"/>
      <c r="B50" s="43" t="s">
        <v>78</v>
      </c>
      <c r="C50" s="17"/>
      <c r="D50" s="17"/>
      <c r="E50" s="44"/>
      <c r="F50" s="17"/>
      <c r="G50" s="17"/>
      <c r="H50" s="44"/>
      <c r="I50" s="18">
        <f t="shared" si="5"/>
        <v>0</v>
      </c>
      <c r="J50" s="14"/>
    </row>
    <row r="51" spans="1:12" x14ac:dyDescent="0.2">
      <c r="A51" s="42"/>
      <c r="B51" s="43" t="s">
        <v>79</v>
      </c>
      <c r="C51" s="17">
        <v>-128961.7</v>
      </c>
      <c r="D51" s="17">
        <v>0</v>
      </c>
      <c r="E51" s="44"/>
      <c r="F51" s="17">
        <v>-257923.5</v>
      </c>
      <c r="G51" s="17">
        <v>0</v>
      </c>
      <c r="H51" s="44"/>
      <c r="I51" s="18">
        <f t="shared" si="5"/>
        <v>0</v>
      </c>
      <c r="J51" s="14"/>
    </row>
    <row r="52" spans="1:12" x14ac:dyDescent="0.2">
      <c r="A52" s="42"/>
      <c r="B52" s="43" t="s">
        <v>80</v>
      </c>
      <c r="C52" s="17">
        <v>6723881.9000000004</v>
      </c>
      <c r="D52" s="17">
        <v>-11923333.300000001</v>
      </c>
      <c r="E52" s="44"/>
      <c r="F52" s="17">
        <v>8224446.1190900002</v>
      </c>
      <c r="G52" s="17">
        <v>-10838600.300000001</v>
      </c>
      <c r="H52" s="44"/>
      <c r="I52" s="18">
        <f t="shared" si="5"/>
        <v>1084733</v>
      </c>
      <c r="J52" s="14"/>
    </row>
    <row r="53" spans="1:12" x14ac:dyDescent="0.2">
      <c r="A53" s="42"/>
      <c r="B53" s="43" t="s">
        <v>81</v>
      </c>
      <c r="C53" s="17">
        <v>10000</v>
      </c>
      <c r="D53" s="17">
        <v>0</v>
      </c>
      <c r="E53" s="44"/>
      <c r="F53" s="17">
        <v>5000</v>
      </c>
      <c r="G53" s="17">
        <v>0</v>
      </c>
      <c r="H53" s="44"/>
      <c r="I53" s="18">
        <f t="shared" si="5"/>
        <v>0</v>
      </c>
      <c r="J53" s="14"/>
    </row>
    <row r="54" spans="1:12" x14ac:dyDescent="0.2">
      <c r="A54" s="42"/>
      <c r="B54" s="43" t="s">
        <v>82</v>
      </c>
      <c r="C54" s="17">
        <v>-202371</v>
      </c>
      <c r="D54" s="17">
        <v>0</v>
      </c>
      <c r="E54" s="44"/>
      <c r="F54" s="17">
        <v>-40484.6</v>
      </c>
      <c r="G54" s="17">
        <v>52.3</v>
      </c>
      <c r="H54" s="44"/>
      <c r="I54" s="18">
        <f t="shared" si="5"/>
        <v>52.3</v>
      </c>
      <c r="J54" s="14"/>
    </row>
    <row r="55" spans="1:12" x14ac:dyDescent="0.2">
      <c r="A55" s="42"/>
      <c r="B55" s="43" t="s">
        <v>83</v>
      </c>
      <c r="C55" s="17">
        <v>135781</v>
      </c>
      <c r="D55" s="17">
        <v>6.4</v>
      </c>
      <c r="E55" s="44"/>
      <c r="F55" s="17">
        <v>135781</v>
      </c>
      <c r="G55" s="17">
        <v>0</v>
      </c>
      <c r="H55" s="44"/>
      <c r="I55" s="18">
        <f t="shared" si="5"/>
        <v>-6.4</v>
      </c>
      <c r="J55" s="14"/>
    </row>
    <row r="56" spans="1:12" x14ac:dyDescent="0.2">
      <c r="A56" s="45"/>
      <c r="B56" s="46" t="s">
        <v>84</v>
      </c>
      <c r="C56" s="17">
        <v>0</v>
      </c>
      <c r="D56" s="17">
        <v>4607391.0999999996</v>
      </c>
      <c r="E56" s="44"/>
      <c r="F56" s="17">
        <v>0</v>
      </c>
      <c r="G56" s="17">
        <v>5108981</v>
      </c>
      <c r="H56" s="44"/>
      <c r="I56" s="18">
        <f t="shared" si="5"/>
        <v>501589.90000000037</v>
      </c>
      <c r="J56" s="14"/>
    </row>
    <row r="57" spans="1:12" x14ac:dyDescent="0.2">
      <c r="A57" s="47"/>
      <c r="B57" s="48"/>
      <c r="C57" s="49"/>
      <c r="D57" s="49"/>
      <c r="E57" s="49"/>
      <c r="F57" s="49"/>
      <c r="G57" s="49"/>
      <c r="H57" s="49"/>
      <c r="I57" s="50"/>
      <c r="J57" s="50"/>
    </row>
    <row r="58" spans="1:12" ht="14.25" customHeight="1" x14ac:dyDescent="0.2">
      <c r="A58" s="45"/>
      <c r="B58" s="51" t="s">
        <v>85</v>
      </c>
      <c r="C58" s="40"/>
      <c r="D58" s="12">
        <f>3059238088.98/1000</f>
        <v>3059238.08898</v>
      </c>
      <c r="E58" s="40"/>
      <c r="F58" s="40"/>
      <c r="G58" s="12">
        <v>2805212.3</v>
      </c>
      <c r="H58" s="40"/>
      <c r="I58" s="52">
        <f t="shared" si="5"/>
        <v>-254025.78898000019</v>
      </c>
      <c r="J58" s="53">
        <f>G58/D58*100</f>
        <v>91.696436119337918</v>
      </c>
    </row>
    <row r="59" spans="1:12" x14ac:dyDescent="0.2">
      <c r="A59" s="45"/>
      <c r="B59" s="54" t="s">
        <v>86</v>
      </c>
      <c r="C59" s="40"/>
      <c r="D59" s="17">
        <f>D58/C10*100</f>
        <v>2.7394400539088442</v>
      </c>
      <c r="E59" s="44"/>
      <c r="F59" s="40"/>
      <c r="G59" s="17">
        <f>G58/F10*100</f>
        <v>2.0936193366711766</v>
      </c>
      <c r="H59" s="44"/>
      <c r="I59" s="52"/>
      <c r="J59" s="53"/>
    </row>
    <row r="60" spans="1:12" x14ac:dyDescent="0.2">
      <c r="A60" s="45"/>
      <c r="B60" s="46" t="s">
        <v>87</v>
      </c>
      <c r="C60" s="44"/>
      <c r="D60" s="17">
        <f>82500000/1000</f>
        <v>82500</v>
      </c>
      <c r="E60" s="44"/>
      <c r="F60" s="44"/>
      <c r="G60" s="17">
        <v>55000</v>
      </c>
      <c r="H60" s="44"/>
      <c r="I60" s="52">
        <f t="shared" si="5"/>
        <v>-27500</v>
      </c>
      <c r="J60" s="53">
        <f t="shared" si="6"/>
        <v>66.666666666666657</v>
      </c>
      <c r="L60" s="23"/>
    </row>
    <row r="61" spans="1:12" x14ac:dyDescent="0.2">
      <c r="A61" s="45"/>
      <c r="B61" s="46" t="s">
        <v>86</v>
      </c>
      <c r="C61" s="44"/>
      <c r="D61" s="17">
        <f>D60/C10*100</f>
        <v>7.3875846820027347E-2</v>
      </c>
      <c r="E61" s="44"/>
      <c r="F61" s="44"/>
      <c r="G61" s="17">
        <f>G60/F10*100</f>
        <v>4.1048252753246063E-2</v>
      </c>
      <c r="H61" s="44"/>
      <c r="I61" s="55"/>
      <c r="J61" s="55"/>
    </row>
    <row r="62" spans="1:12" x14ac:dyDescent="0.2">
      <c r="A62" s="47"/>
      <c r="B62" s="48"/>
      <c r="C62" s="49"/>
      <c r="D62" s="49"/>
      <c r="E62" s="49"/>
      <c r="F62" s="49"/>
      <c r="G62" s="49"/>
      <c r="H62" s="49"/>
      <c r="I62" s="50"/>
      <c r="J62" s="50"/>
    </row>
    <row r="63" spans="1:12" x14ac:dyDescent="0.2">
      <c r="A63" s="45"/>
      <c r="B63" s="35" t="s">
        <v>88</v>
      </c>
      <c r="C63" s="44"/>
      <c r="D63" s="17">
        <f>42848724961.3/1000</f>
        <v>42848724.961300001</v>
      </c>
      <c r="E63" s="44"/>
      <c r="F63" s="44"/>
      <c r="G63" s="17">
        <v>42626843.700000003</v>
      </c>
      <c r="H63" s="44"/>
      <c r="I63" s="55"/>
      <c r="J63" s="55"/>
    </row>
    <row r="64" spans="1:12" x14ac:dyDescent="0.2">
      <c r="A64" s="47"/>
      <c r="B64" s="48"/>
      <c r="C64" s="56"/>
      <c r="D64" s="56"/>
      <c r="E64" s="56"/>
      <c r="F64" s="56"/>
      <c r="G64" s="56"/>
      <c r="H64" s="50"/>
      <c r="I64" s="50"/>
      <c r="J64" s="50"/>
    </row>
    <row r="65" spans="1:12" x14ac:dyDescent="0.2">
      <c r="A65" s="57"/>
      <c r="F65" s="58"/>
      <c r="G65" s="58"/>
    </row>
    <row r="66" spans="1:12" s="1" customFormat="1" x14ac:dyDescent="0.2">
      <c r="B66" s="2"/>
      <c r="F66" s="58"/>
      <c r="G66" s="58"/>
      <c r="J66" s="2"/>
      <c r="K66" s="2"/>
      <c r="L66" s="2"/>
    </row>
    <row r="67" spans="1:12" s="1" customFormat="1" x14ac:dyDescent="0.2">
      <c r="B67" s="2"/>
      <c r="G67" s="58"/>
      <c r="J67" s="2"/>
      <c r="K67" s="2"/>
      <c r="L67" s="2"/>
    </row>
  </sheetData>
  <mergeCells count="15">
    <mergeCell ref="G1:J1"/>
    <mergeCell ref="A2:J2"/>
    <mergeCell ref="A3:J3"/>
    <mergeCell ref="A5:A7"/>
    <mergeCell ref="B5:B7"/>
    <mergeCell ref="C5:E5"/>
    <mergeCell ref="F5:H5"/>
    <mergeCell ref="I5:I7"/>
    <mergeCell ref="J5:J7"/>
    <mergeCell ref="C6:C7"/>
    <mergeCell ref="D6:D7"/>
    <mergeCell ref="E6:E7"/>
    <mergeCell ref="F6:F7"/>
    <mergeCell ref="G6:G7"/>
    <mergeCell ref="H6:H7"/>
  </mergeCells>
  <pageMargins left="0.39370078740157483" right="0.39370078740157483" top="0.78740157480314965" bottom="0" header="0.51181102362204722" footer="0.35433070866141736"/>
  <pageSetup paperSize="9" scale="6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01.04.2020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Тагарифуллина Елена Рифовна</dc:creator>
  <cp:lastModifiedBy>Тагарифуллина Елена Рифовна</cp:lastModifiedBy>
  <dcterms:created xsi:type="dcterms:W3CDTF">2020-04-16T11:32:06Z</dcterms:created>
  <dcterms:modified xsi:type="dcterms:W3CDTF">2020-04-27T07:04:17Z</dcterms:modified>
</cp:coreProperties>
</file>