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80" yWindow="345" windowWidth="26535" windowHeight="11685"/>
  </bookViews>
  <sheets>
    <sheet name="2020 год" sheetId="5" r:id="rId1"/>
    <sheet name="Лист2" sheetId="2" r:id="rId2"/>
    <sheet name="Лист3" sheetId="3" r:id="rId3"/>
  </sheets>
  <definedNames>
    <definedName name="_xlnm._FilterDatabase" localSheetId="0" hidden="1">'2020 год'!$A$11:$R$64</definedName>
    <definedName name="_xlnm.Print_Titles" localSheetId="0">'2020 год'!$11:$11</definedName>
  </definedNames>
  <calcPr calcId="145621"/>
</workbook>
</file>

<file path=xl/calcChain.xml><?xml version="1.0" encoding="utf-8"?>
<calcChain xmlns="http://schemas.openxmlformats.org/spreadsheetml/2006/main">
  <c r="O64" i="5" l="1"/>
  <c r="N64" i="5"/>
  <c r="J64" i="5"/>
  <c r="I64" i="5"/>
  <c r="I62" i="5" s="1"/>
  <c r="H64" i="5"/>
  <c r="O63" i="5"/>
  <c r="N63" i="5"/>
  <c r="J63" i="5"/>
  <c r="I63" i="5"/>
  <c r="H63" i="5"/>
  <c r="M62" i="5"/>
  <c r="L62" i="5"/>
  <c r="O62" i="5" s="1"/>
  <c r="K62" i="5"/>
  <c r="N62" i="5" s="1"/>
  <c r="H62" i="5"/>
  <c r="G62" i="5"/>
  <c r="F62" i="5"/>
  <c r="E62" i="5"/>
  <c r="N56" i="5"/>
  <c r="L56" i="5"/>
  <c r="O56" i="5" s="1"/>
  <c r="J56" i="5"/>
  <c r="I56" i="5"/>
  <c r="I54" i="5" s="1"/>
  <c r="H56" i="5"/>
  <c r="N55" i="5"/>
  <c r="L55" i="5"/>
  <c r="O55" i="5" s="1"/>
  <c r="J55" i="5"/>
  <c r="I55" i="5"/>
  <c r="H55" i="5"/>
  <c r="M54" i="5"/>
  <c r="K54" i="5"/>
  <c r="N54" i="5" s="1"/>
  <c r="J54" i="5"/>
  <c r="G54" i="5"/>
  <c r="F54" i="5"/>
  <c r="E54" i="5"/>
  <c r="O53" i="5"/>
  <c r="N53" i="5"/>
  <c r="J53" i="5"/>
  <c r="J52" i="5" s="1"/>
  <c r="I53" i="5"/>
  <c r="H53" i="5"/>
  <c r="H52" i="5" s="1"/>
  <c r="M52" i="5"/>
  <c r="L52" i="5"/>
  <c r="K52" i="5"/>
  <c r="N52" i="5" s="1"/>
  <c r="I52" i="5"/>
  <c r="G52" i="5"/>
  <c r="F52" i="5"/>
  <c r="O52" i="5" s="1"/>
  <c r="E52" i="5"/>
  <c r="N51" i="5"/>
  <c r="M51" i="5"/>
  <c r="P51" i="5" s="1"/>
  <c r="J51" i="5"/>
  <c r="I51" i="5"/>
  <c r="H51" i="5"/>
  <c r="O50" i="5"/>
  <c r="N50" i="5"/>
  <c r="M50" i="5"/>
  <c r="I50" i="5"/>
  <c r="I49" i="5" s="1"/>
  <c r="H50" i="5"/>
  <c r="G50" i="5"/>
  <c r="J50" i="5" s="1"/>
  <c r="J49" i="5" s="1"/>
  <c r="L49" i="5"/>
  <c r="O49" i="5" s="1"/>
  <c r="K49" i="5"/>
  <c r="H49" i="5"/>
  <c r="F49" i="5"/>
  <c r="E49" i="5"/>
  <c r="P48" i="5"/>
  <c r="N48" i="5"/>
  <c r="J48" i="5"/>
  <c r="I48" i="5"/>
  <c r="H48" i="5"/>
  <c r="M47" i="5"/>
  <c r="L47" i="5"/>
  <c r="K47" i="5"/>
  <c r="J47" i="5"/>
  <c r="I47" i="5"/>
  <c r="H47" i="5"/>
  <c r="G47" i="5"/>
  <c r="P47" i="5" s="1"/>
  <c r="F47" i="5"/>
  <c r="E47" i="5"/>
  <c r="O46" i="5"/>
  <c r="N46" i="5"/>
  <c r="J46" i="5"/>
  <c r="J45" i="5" s="1"/>
  <c r="I46" i="5"/>
  <c r="H46" i="5"/>
  <c r="H45" i="5" s="1"/>
  <c r="M45" i="5"/>
  <c r="L45" i="5"/>
  <c r="O45" i="5" s="1"/>
  <c r="K45" i="5"/>
  <c r="I45" i="5"/>
  <c r="G45" i="5"/>
  <c r="F45" i="5"/>
  <c r="E45" i="5"/>
  <c r="N44" i="5"/>
  <c r="M44" i="5"/>
  <c r="P44" i="5" s="1"/>
  <c r="J44" i="5"/>
  <c r="I44" i="5"/>
  <c r="H44" i="5"/>
  <c r="H41" i="5" s="1"/>
  <c r="N43" i="5"/>
  <c r="M43" i="5"/>
  <c r="P43" i="5" s="1"/>
  <c r="J43" i="5"/>
  <c r="I43" i="5"/>
  <c r="H43" i="5"/>
  <c r="N42" i="5"/>
  <c r="M42" i="5"/>
  <c r="I42" i="5"/>
  <c r="I41" i="5" s="1"/>
  <c r="H42" i="5"/>
  <c r="G42" i="5"/>
  <c r="J42" i="5" s="1"/>
  <c r="J41" i="5" s="1"/>
  <c r="L41" i="5"/>
  <c r="K41" i="5"/>
  <c r="F41" i="5"/>
  <c r="E41" i="5"/>
  <c r="N40" i="5"/>
  <c r="M40" i="5"/>
  <c r="P40" i="5" s="1"/>
  <c r="J40" i="5"/>
  <c r="I40" i="5"/>
  <c r="I38" i="5" s="1"/>
  <c r="H40" i="5"/>
  <c r="N39" i="5"/>
  <c r="M39" i="5"/>
  <c r="P39" i="5" s="1"/>
  <c r="J39" i="5"/>
  <c r="I39" i="5"/>
  <c r="H39" i="5"/>
  <c r="H38" i="5" s="1"/>
  <c r="L38" i="5"/>
  <c r="K38" i="5"/>
  <c r="G38" i="5"/>
  <c r="F38" i="5"/>
  <c r="E38" i="5"/>
  <c r="O37" i="5"/>
  <c r="N37" i="5"/>
  <c r="J37" i="5"/>
  <c r="I37" i="5"/>
  <c r="H37" i="5"/>
  <c r="P36" i="5"/>
  <c r="O36" i="5"/>
  <c r="N36" i="5"/>
  <c r="M36" i="5"/>
  <c r="J36" i="5"/>
  <c r="I36" i="5"/>
  <c r="H36" i="5"/>
  <c r="N35" i="5"/>
  <c r="M35" i="5"/>
  <c r="P35" i="5" s="1"/>
  <c r="J35" i="5"/>
  <c r="I35" i="5"/>
  <c r="H35" i="5"/>
  <c r="H34" i="5" s="1"/>
  <c r="M34" i="5"/>
  <c r="L34" i="5"/>
  <c r="K34" i="5"/>
  <c r="I34" i="5"/>
  <c r="G34" i="5"/>
  <c r="F34" i="5"/>
  <c r="O34" i="5" s="1"/>
  <c r="E34" i="5"/>
  <c r="N34" i="5" s="1"/>
  <c r="O33" i="5"/>
  <c r="N33" i="5"/>
  <c r="J33" i="5"/>
  <c r="J31" i="5" s="1"/>
  <c r="I33" i="5"/>
  <c r="H33" i="5"/>
  <c r="O32" i="5"/>
  <c r="N32" i="5"/>
  <c r="M32" i="5"/>
  <c r="P32" i="5" s="1"/>
  <c r="J32" i="5"/>
  <c r="I32" i="5"/>
  <c r="I31" i="5" s="1"/>
  <c r="H32" i="5"/>
  <c r="M31" i="5"/>
  <c r="L31" i="5"/>
  <c r="K31" i="5"/>
  <c r="G31" i="5"/>
  <c r="F31" i="5"/>
  <c r="O31" i="5" s="1"/>
  <c r="E31" i="5"/>
  <c r="N31" i="5" s="1"/>
  <c r="O30" i="5"/>
  <c r="N30" i="5"/>
  <c r="J30" i="5"/>
  <c r="I30" i="5"/>
  <c r="H30" i="5"/>
  <c r="M29" i="5"/>
  <c r="L29" i="5"/>
  <c r="K29" i="5"/>
  <c r="J29" i="5"/>
  <c r="I29" i="5"/>
  <c r="H29" i="5"/>
  <c r="G29" i="5"/>
  <c r="F29" i="5"/>
  <c r="O29" i="5" s="1"/>
  <c r="E29" i="5"/>
  <c r="N29" i="5" s="1"/>
  <c r="N28" i="5"/>
  <c r="L28" i="5"/>
  <c r="O28" i="5" s="1"/>
  <c r="J28" i="5"/>
  <c r="I28" i="5"/>
  <c r="H28" i="5"/>
  <c r="N27" i="5"/>
  <c r="M27" i="5"/>
  <c r="P27" i="5" s="1"/>
  <c r="J27" i="5"/>
  <c r="I27" i="5"/>
  <c r="H27" i="5"/>
  <c r="N26" i="5"/>
  <c r="M26" i="5"/>
  <c r="P26" i="5" s="1"/>
  <c r="J26" i="5"/>
  <c r="I26" i="5"/>
  <c r="H26" i="5"/>
  <c r="N25" i="5"/>
  <c r="M25" i="5"/>
  <c r="P25" i="5" s="1"/>
  <c r="J25" i="5"/>
  <c r="I25" i="5"/>
  <c r="H25" i="5"/>
  <c r="H23" i="5" s="1"/>
  <c r="N24" i="5"/>
  <c r="M24" i="5"/>
  <c r="M23" i="5" s="1"/>
  <c r="P23" i="5" s="1"/>
  <c r="J24" i="5"/>
  <c r="I24" i="5"/>
  <c r="H24" i="5"/>
  <c r="K23" i="5"/>
  <c r="N23" i="5" s="1"/>
  <c r="G23" i="5"/>
  <c r="F23" i="5"/>
  <c r="E23" i="5"/>
  <c r="O22" i="5"/>
  <c r="N22" i="5"/>
  <c r="J22" i="5"/>
  <c r="I22" i="5"/>
  <c r="H22" i="5"/>
  <c r="O21" i="5"/>
  <c r="N21" i="5"/>
  <c r="J21" i="5"/>
  <c r="I21" i="5"/>
  <c r="I19" i="5" s="1"/>
  <c r="H21" i="5"/>
  <c r="O20" i="5"/>
  <c r="N20" i="5"/>
  <c r="J20" i="5"/>
  <c r="I20" i="5"/>
  <c r="H20" i="5"/>
  <c r="M19" i="5"/>
  <c r="L19" i="5"/>
  <c r="K19" i="5"/>
  <c r="J19" i="5"/>
  <c r="G19" i="5"/>
  <c r="F19" i="5"/>
  <c r="E19" i="5"/>
  <c r="N19" i="5" s="1"/>
  <c r="O18" i="5"/>
  <c r="N18" i="5"/>
  <c r="M18" i="5"/>
  <c r="P18" i="5" s="1"/>
  <c r="J18" i="5"/>
  <c r="I18" i="5"/>
  <c r="H18" i="5"/>
  <c r="P17" i="5"/>
  <c r="N17" i="5"/>
  <c r="J17" i="5"/>
  <c r="I17" i="5"/>
  <c r="H17" i="5"/>
  <c r="P16" i="5"/>
  <c r="N16" i="5"/>
  <c r="J16" i="5"/>
  <c r="J14" i="5" s="1"/>
  <c r="I16" i="5"/>
  <c r="H16" i="5"/>
  <c r="H14" i="5" s="1"/>
  <c r="O15" i="5"/>
  <c r="N15" i="5"/>
  <c r="M15" i="5"/>
  <c r="P15" i="5" s="1"/>
  <c r="J15" i="5"/>
  <c r="I15" i="5"/>
  <c r="L14" i="5"/>
  <c r="K14" i="5"/>
  <c r="G14" i="5"/>
  <c r="F14" i="5"/>
  <c r="E14" i="5"/>
  <c r="N14" i="5" s="1"/>
  <c r="P31" i="5" l="1"/>
  <c r="J34" i="5"/>
  <c r="N38" i="5"/>
  <c r="N45" i="5"/>
  <c r="O14" i="5"/>
  <c r="I14" i="5"/>
  <c r="O19" i="5"/>
  <c r="K13" i="5"/>
  <c r="K12" i="5" s="1"/>
  <c r="N12" i="5" s="1"/>
  <c r="H19" i="5"/>
  <c r="L23" i="5"/>
  <c r="O23" i="5" s="1"/>
  <c r="J23" i="5"/>
  <c r="I23" i="5"/>
  <c r="I13" i="5" s="1"/>
  <c r="I12" i="5" s="1"/>
  <c r="H31" i="5"/>
  <c r="P34" i="5"/>
  <c r="J38" i="5"/>
  <c r="N41" i="5"/>
  <c r="M41" i="5"/>
  <c r="N47" i="5"/>
  <c r="G49" i="5"/>
  <c r="N49" i="5"/>
  <c r="H54" i="5"/>
  <c r="J62" i="5"/>
  <c r="N13" i="5"/>
  <c r="J13" i="5"/>
  <c r="J12" i="5" s="1"/>
  <c r="E13" i="5"/>
  <c r="E12" i="5" s="1"/>
  <c r="M14" i="5"/>
  <c r="P14" i="5" s="1"/>
  <c r="F13" i="5"/>
  <c r="F12" i="5" s="1"/>
  <c r="M38" i="5"/>
  <c r="P38" i="5" s="1"/>
  <c r="M49" i="5"/>
  <c r="P49" i="5" s="1"/>
  <c r="L54" i="5"/>
  <c r="P24" i="5"/>
  <c r="G41" i="5"/>
  <c r="P41" i="5" s="1"/>
  <c r="H13" i="5" l="1"/>
  <c r="H12" i="5" s="1"/>
  <c r="G13" i="5"/>
  <c r="G12" i="5" s="1"/>
  <c r="L13" i="5"/>
  <c r="O54" i="5"/>
  <c r="M13" i="5"/>
  <c r="L12" i="5" l="1"/>
  <c r="O12" i="5" s="1"/>
  <c r="O13" i="5"/>
  <c r="P13" i="5"/>
  <c r="M12" i="5"/>
  <c r="P12" i="5" s="1"/>
</calcChain>
</file>

<file path=xl/sharedStrings.xml><?xml version="1.0" encoding="utf-8"?>
<sst xmlns="http://schemas.openxmlformats.org/spreadsheetml/2006/main" count="164" uniqueCount="87">
  <si>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</si>
  <si>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</si>
  <si>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</si>
  <si>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</si>
  <si>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Подпрограмма "Управление и кадровое обеспечение"</t>
  </si>
  <si>
    <t>Подпрограмма "Организация территориальной модели здравоохранения Ленинградской области"</t>
  </si>
  <si>
    <t>Государственная программа Ленинградской области "Современное образование Ленинградской области"</t>
  </si>
  <si>
    <t>Подпрограмма "Развитие дошкольного образования детей Ленинградской области"</t>
  </si>
  <si>
    <t>Комитет общего и профессионального образования Ленинградской области</t>
  </si>
  <si>
    <t>Подпрограмма "Развитие начального общего, основного общего и среднего образования детей Ленинградской области"</t>
  </si>
  <si>
    <t>Подпрограмма "Развитие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</si>
  <si>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</si>
  <si>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Подпрограмма "Развитие системы социального обслуживания"</t>
  </si>
  <si>
    <t>Комитет по социальной защите населения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</si>
  <si>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</si>
  <si>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спортивной инфраструктуры Ленинградской области"</t>
  </si>
  <si>
    <t>Комитет по физической культуре и спорту Ленинградской области</t>
  </si>
  <si>
    <t>Подпрограмма "Обеспечение условий реализации государственной программы"</t>
  </si>
  <si>
    <t>Подпрограмма "Профессиональное искусство, народное творчество и культурно-досуговая деятельность"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</si>
  <si>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</si>
  <si>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"Развитие инженерной, транспортной и социальной инфраструктуры в районах массовой жилой застройки"</t>
  </si>
  <si>
    <t>Подпрограмма "Содействие в обеспечении жильем граждан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</si>
  <si>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</si>
  <si>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</si>
  <si>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>Подпрограмма "Газификация Ленинградской области"</t>
  </si>
  <si>
    <t>Комитет по топливно-энергетическому комплексу Ленинградской области</t>
  </si>
  <si>
    <t>Подпрограмма "Энергетика Ленинградской области"</t>
  </si>
  <si>
    <t>Государственная программа Ленинградской области "Безопасность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</si>
  <si>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</si>
  <si>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"Развитие сети автомобильных дорог общего пользования"</t>
  </si>
  <si>
    <t>Комитет по дорожному хозяйству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</si>
  <si>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</si>
  <si>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</si>
  <si>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"Молодежь Ленинградской области"</t>
  </si>
  <si>
    <t>II. Непрограммная часть</t>
  </si>
  <si>
    <t>Наименование работ</t>
  </si>
  <si>
    <t>Всего по непрограммной части</t>
  </si>
  <si>
    <t>Строительство здания для размещения базы учетно-технической документации объектов капитального строительства Ленинградской области, в том числе проектные работы</t>
  </si>
  <si>
    <t>Ленинградский областной комитет по управлению государственным имуществом</t>
  </si>
  <si>
    <t xml:space="preserve">Всего
   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</si>
  <si>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</si>
  <si>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</si>
  <si>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</si>
  <si>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</si>
  <si>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</si>
  <si>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</si>
  <si>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транспортной системы Ленинградской области"</t>
  </si>
  <si>
    <t>Подпрограмма "Обеспечение эпизоотического благополучия
на территории Ленинградской области"</t>
  </si>
  <si>
    <t>Проектные работы и обоснование инвестиций</t>
  </si>
  <si>
    <t>Подпрограмма "Развитие международных и межрегиональных связей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</si>
  <si>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</si>
  <si>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Подпрограмма "Развитие малого, среднего предпринимательства и потребительского рынка Ленинградской области"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</si>
  <si>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</si>
  <si>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</si>
  <si>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Подпрограмма "Современный облик сельских территорий Ленинградской области"</t>
  </si>
  <si>
    <t>Подпрограмма "Общественный транспорт и транспортная инфраструктура"</t>
  </si>
  <si>
    <t>Государственная программа Ленинградской области "Развитие культуры в Ленинградской области"</t>
  </si>
  <si>
    <t xml:space="preserve"> Утверждено областным законом об областном бюджете на 2020 год
(в редакции № 111-оз от 02.11.2020)</t>
  </si>
  <si>
    <t>Плановые назаначения 2020 года</t>
  </si>
  <si>
    <t>Отклонение</t>
  </si>
  <si>
    <t>Исполнение</t>
  </si>
  <si>
    <t>%
исполнения к уточненному плану</t>
  </si>
  <si>
    <t>Причины отклонения</t>
  </si>
  <si>
    <t>Комитет по строительству Ленинградской области</t>
  </si>
  <si>
    <t>Комитет по жилищно-коммунальному хозяйству Ленинградской области</t>
  </si>
  <si>
    <t>Комитет по здравоохранению Ленинградской области</t>
  </si>
  <si>
    <t>8=5-2</t>
  </si>
  <si>
    <t>9=6-3</t>
  </si>
  <si>
    <t>10=7-4</t>
  </si>
  <si>
    <t>14=11/5*100</t>
  </si>
  <si>
    <t>15=12/6*100</t>
  </si>
  <si>
    <t>16=13/7*100</t>
  </si>
  <si>
    <t>Причины отклонения (всего от плана)</t>
  </si>
  <si>
    <t>Нарушение подрядными организациями сроков исполнения и иных условий контрактов</t>
  </si>
  <si>
    <t>строительство 8 объектов, основные причины не освоения: оплата работ «по факту» на основании актов выполненных работ, необходимость корректировки ПСД, поздний срок заключения госконтрактов</t>
  </si>
  <si>
    <t xml:space="preserve">Неисполнение концессионером сроков выполнения работ по созданию   центра медицинской реабилитации в г. Коммунар </t>
  </si>
  <si>
    <t>Нарушение концессионером обязательств по срокам строительства бассейна в г. Гатчина</t>
  </si>
  <si>
    <t xml:space="preserve">в процессе проведения реконструкции здания начальной школы под МКОУ ДОД "Никольская детская школа искусств" и Никольскую городскую библиотеку"  проведено дополнительное обследование существующего здания, по результатам  которого  принято решение выполнить демонтаж . В связи с чем возникла необходимость корректировки ПСД ранее принятых проектных решений </t>
  </si>
  <si>
    <t>Неисполнение связано с необходимость корректировки проектно-сметной документации и  поздним сроком заключения муниципального контракта и получения разрешения на строительство объекта</t>
  </si>
  <si>
    <t>Нарушение подрядными организациями сроков исполнения и иных условий контрактов, а также необходимость корректировки  ПСД</t>
  </si>
  <si>
    <t>Неисполнение  в связи с низкими темпами работ подрядной организации (строительство здания ветеринарной лечебницы г. Сосновый Бор)</t>
  </si>
  <si>
    <t>Неисполнение  в связи с длительным  сроком разработки ПСД и поздним сроком заключения  госконтракта  на СМР</t>
  </si>
  <si>
    <t>Комитет по культуре  Ленинградской области</t>
  </si>
  <si>
    <t>Неисполнение концессионером обязательств по сроку  получения положительного заключения ГАУ "Леноблгосэкспертиза" по объекту гериатрический центр в гп им. Свердлова</t>
  </si>
  <si>
    <t>Исполнение в 2020 году приложения 9 к областному закону "Об областном бюджете Ленинградской области на 2020 год  и на плановый период 2021 и 2022 годов"</t>
  </si>
  <si>
    <t>"Адресная инвестиционная программа на 2020 год"</t>
  </si>
  <si>
    <t>Таблица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</si>
</sst>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top"/>
    </xf>
    <xf numFmtId="164" fontId="0" fillId="0" borderId="0" xfId="0" applyNumberFormat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165" fontId="4" fillId="0" borderId="7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0" fillId="0" borderId="1" xfId="0" applyBorder="1"/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5" fontId="2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5" fontId="2" fillId="0" borderId="7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  <cellStyle name="Финансовый 3" xf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tabSelected="1" zoomScale="70" zoomScaleNormal="70" workbookViewId="0">
      <selection activeCell="A2" sqref="A2:R2"/>
    </sheetView>
  </sheetViews>
  <sheetFormatPr defaultRowHeight="15" x14ac:dyDescent="0.25"/>
  <cols>
    <col min="1" max="1" width="35" customWidth="1"/>
    <col min="2" max="2" width="15.5703125" customWidth="1"/>
    <col min="3" max="4" width="16.42578125" customWidth="1"/>
    <col min="5" max="5" width="15.42578125" customWidth="1"/>
    <col min="6" max="7" width="16.42578125" customWidth="1"/>
    <col min="8" max="8" width="12.7109375" customWidth="1"/>
    <col min="9" max="10" width="16.42578125" customWidth="1"/>
    <col min="11" max="11" width="15.140625" customWidth="1"/>
    <col min="12" max="13" width="16.42578125" customWidth="1"/>
    <col min="14" max="14" width="11.5703125" customWidth="1"/>
    <col min="15" max="16" width="16.42578125" customWidth="1"/>
    <col min="17" max="17" width="26.85546875" customWidth="1"/>
    <col min="18" max="18" width="31" customWidth="1"/>
    <col min="19" max="20" width="9.140625" customWidth="1"/>
    <col min="22" max="22" width="9.140625" customWidth="1"/>
    <col min="23" max="23" width="11.5703125" customWidth="1"/>
    <col min="24" max="24" width="10.42578125" customWidth="1"/>
    <col min="25" max="25" width="13.28515625" customWidth="1"/>
    <col min="26" max="26" width="11" customWidth="1"/>
    <col min="27" max="27" width="9.140625" customWidth="1"/>
    <col min="28" max="28" width="11.5703125" customWidth="1"/>
  </cols>
  <sheetData>
    <row r="1" spans="1:18" s="28" customFormat="1" ht="26.25" customHeight="1" x14ac:dyDescent="0.3">
      <c r="B1" s="29"/>
      <c r="C1" s="30"/>
      <c r="D1" s="30"/>
      <c r="R1" s="27" t="s">
        <v>86</v>
      </c>
    </row>
    <row r="2" spans="1:18" s="28" customFormat="1" ht="20.25" x14ac:dyDescent="0.3">
      <c r="A2" s="31" t="s">
        <v>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8" customFormat="1" ht="20.25" x14ac:dyDescent="0.3">
      <c r="A3" s="31" t="s">
        <v>85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.75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6" spans="1:18" ht="15.75" x14ac:dyDescent="0.25">
      <c r="A6" s="32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ht="31.5" customHeight="1" x14ac:dyDescent="0.25">
      <c r="A7" s="35" t="s">
        <v>44</v>
      </c>
      <c r="B7" s="38" t="s">
        <v>40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ht="60.75" customHeight="1" x14ac:dyDescent="0.25">
      <c r="A8" s="36"/>
      <c r="B8" s="41" t="s">
        <v>57</v>
      </c>
      <c r="C8" s="33"/>
      <c r="D8" s="34"/>
      <c r="E8" s="32" t="s">
        <v>58</v>
      </c>
      <c r="F8" s="33"/>
      <c r="G8" s="34"/>
      <c r="H8" s="32" t="s">
        <v>59</v>
      </c>
      <c r="I8" s="33"/>
      <c r="J8" s="34"/>
      <c r="K8" s="42" t="s">
        <v>60</v>
      </c>
      <c r="L8" s="42"/>
      <c r="M8" s="42"/>
      <c r="N8" s="43" t="s">
        <v>61</v>
      </c>
      <c r="O8" s="42"/>
      <c r="P8" s="42"/>
      <c r="Q8" s="35" t="s">
        <v>72</v>
      </c>
      <c r="R8" s="43" t="s">
        <v>45</v>
      </c>
    </row>
    <row r="9" spans="1:18" ht="15.75" customHeight="1" x14ac:dyDescent="0.25">
      <c r="A9" s="36"/>
      <c r="B9" s="35" t="s">
        <v>39</v>
      </c>
      <c r="C9" s="32" t="s">
        <v>41</v>
      </c>
      <c r="D9" s="34"/>
      <c r="E9" s="35" t="s">
        <v>39</v>
      </c>
      <c r="F9" s="32" t="s">
        <v>41</v>
      </c>
      <c r="G9" s="34"/>
      <c r="H9" s="35" t="s">
        <v>39</v>
      </c>
      <c r="I9" s="32" t="s">
        <v>41</v>
      </c>
      <c r="J9" s="34"/>
      <c r="K9" s="35" t="s">
        <v>39</v>
      </c>
      <c r="L9" s="32" t="s">
        <v>41</v>
      </c>
      <c r="M9" s="34"/>
      <c r="N9" s="42" t="s">
        <v>39</v>
      </c>
      <c r="O9" s="42" t="s">
        <v>41</v>
      </c>
      <c r="P9" s="42"/>
      <c r="Q9" s="36"/>
      <c r="R9" s="43"/>
    </row>
    <row r="10" spans="1:18" ht="67.5" customHeight="1" x14ac:dyDescent="0.25">
      <c r="A10" s="37"/>
      <c r="B10" s="37"/>
      <c r="C10" s="22" t="s">
        <v>42</v>
      </c>
      <c r="D10" s="22" t="s">
        <v>43</v>
      </c>
      <c r="E10" s="37"/>
      <c r="F10" s="22" t="s">
        <v>42</v>
      </c>
      <c r="G10" s="22" t="s">
        <v>43</v>
      </c>
      <c r="H10" s="37"/>
      <c r="I10" s="22" t="s">
        <v>42</v>
      </c>
      <c r="J10" s="22" t="s">
        <v>43</v>
      </c>
      <c r="K10" s="37"/>
      <c r="L10" s="22" t="s">
        <v>42</v>
      </c>
      <c r="M10" s="22" t="s">
        <v>43</v>
      </c>
      <c r="N10" s="42"/>
      <c r="O10" s="22" t="s">
        <v>42</v>
      </c>
      <c r="P10" s="22" t="s">
        <v>43</v>
      </c>
      <c r="Q10" s="37"/>
      <c r="R10" s="43"/>
    </row>
    <row r="11" spans="1:18" s="20" customFormat="1" ht="12" x14ac:dyDescent="0.2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 t="s">
        <v>66</v>
      </c>
      <c r="I11" s="19" t="s">
        <v>67</v>
      </c>
      <c r="J11" s="19" t="s">
        <v>68</v>
      </c>
      <c r="K11" s="19">
        <v>11</v>
      </c>
      <c r="L11" s="19">
        <v>12</v>
      </c>
      <c r="M11" s="19">
        <v>13</v>
      </c>
      <c r="N11" s="19" t="s">
        <v>69</v>
      </c>
      <c r="O11" s="19" t="s">
        <v>70</v>
      </c>
      <c r="P11" s="19" t="s">
        <v>71</v>
      </c>
      <c r="Q11" s="19">
        <v>17</v>
      </c>
      <c r="R11" s="19">
        <v>18</v>
      </c>
    </row>
    <row r="12" spans="1:18" ht="31.5" x14ac:dyDescent="0.25">
      <c r="A12" s="1" t="s">
        <v>1</v>
      </c>
      <c r="B12" s="2">
        <v>19775172.030000005</v>
      </c>
      <c r="C12" s="2">
        <v>8544145.3399999999</v>
      </c>
      <c r="D12" s="2">
        <v>11231026.689999998</v>
      </c>
      <c r="E12" s="2">
        <f t="shared" ref="E12:M12" si="0">E13+E62</f>
        <v>19112068.480000004</v>
      </c>
      <c r="F12" s="2">
        <f t="shared" si="0"/>
        <v>8871276.5599999987</v>
      </c>
      <c r="G12" s="2">
        <f t="shared" si="0"/>
        <v>10240791.83</v>
      </c>
      <c r="H12" s="2">
        <f>H13+H62</f>
        <v>-663103.61000000068</v>
      </c>
      <c r="I12" s="2">
        <f t="shared" si="0"/>
        <v>327131.21999999962</v>
      </c>
      <c r="J12" s="2">
        <f t="shared" si="0"/>
        <v>-990234.86000000068</v>
      </c>
      <c r="K12" s="2">
        <f t="shared" si="0"/>
        <v>17139619.039999999</v>
      </c>
      <c r="L12" s="2">
        <f t="shared" si="0"/>
        <v>7749066.4400000004</v>
      </c>
      <c r="M12" s="2">
        <f t="shared" si="0"/>
        <v>9390552.6000000015</v>
      </c>
      <c r="N12" s="2">
        <f>K12/E12*100</f>
        <v>89.679560629117177</v>
      </c>
      <c r="O12" s="2">
        <f>L12/F12*100</f>
        <v>87.35007174660781</v>
      </c>
      <c r="P12" s="2">
        <f>M12/G12*100</f>
        <v>91.697524526284624</v>
      </c>
      <c r="Q12" s="2"/>
      <c r="R12" s="3"/>
    </row>
    <row r="13" spans="1:18" ht="15.75" x14ac:dyDescent="0.25">
      <c r="A13" s="1" t="s">
        <v>2</v>
      </c>
      <c r="B13" s="2">
        <v>19671681.030000005</v>
      </c>
      <c r="C13" s="2">
        <v>8440654.3399999999</v>
      </c>
      <c r="D13" s="2">
        <v>11231026.689999998</v>
      </c>
      <c r="E13" s="2">
        <f t="shared" ref="E13:M13" si="1">E19+E23+E31+E29+E38+E41+E45+E49+E52+E54+E34+E47+E14</f>
        <v>19008577.570000004</v>
      </c>
      <c r="F13" s="2">
        <f t="shared" si="1"/>
        <v>8767785.6499999985</v>
      </c>
      <c r="G13" s="2">
        <f t="shared" si="1"/>
        <v>10240791.83</v>
      </c>
      <c r="H13" s="2">
        <f t="shared" si="1"/>
        <v>-663103.52000000072</v>
      </c>
      <c r="I13" s="2">
        <f t="shared" si="1"/>
        <v>327131.30999999965</v>
      </c>
      <c r="J13" s="2">
        <f t="shared" si="1"/>
        <v>-990234.86000000068</v>
      </c>
      <c r="K13" s="2">
        <f t="shared" si="1"/>
        <v>17041394.989999998</v>
      </c>
      <c r="L13" s="2">
        <f t="shared" si="1"/>
        <v>7650842.3900000006</v>
      </c>
      <c r="M13" s="2">
        <f t="shared" si="1"/>
        <v>9390552.6000000015</v>
      </c>
      <c r="N13" s="2">
        <f t="shared" ref="N13:P56" si="2">K13/E13*100</f>
        <v>89.651079504735378</v>
      </c>
      <c r="O13" s="2">
        <f t="shared" si="2"/>
        <v>87.260828393997087</v>
      </c>
      <c r="P13" s="2">
        <f t="shared" si="2"/>
        <v>91.697524526284624</v>
      </c>
      <c r="Q13" s="2"/>
      <c r="R13" s="4"/>
    </row>
    <row r="14" spans="1:18" ht="78.75" x14ac:dyDescent="0.25">
      <c r="A14" s="1" t="s">
        <v>52</v>
      </c>
      <c r="B14" s="2">
        <v>1194265.51</v>
      </c>
      <c r="C14" s="2">
        <v>195942.39999999999</v>
      </c>
      <c r="D14" s="2">
        <v>998323.11</v>
      </c>
      <c r="E14" s="2">
        <f t="shared" ref="E14:M14" si="3">SUM(E15:E18)</f>
        <v>1194265.55</v>
      </c>
      <c r="F14" s="2">
        <f t="shared" si="3"/>
        <v>195942.41999999995</v>
      </c>
      <c r="G14" s="2">
        <f t="shared" si="3"/>
        <v>998323.07000000007</v>
      </c>
      <c r="H14" s="2">
        <f>SUM(H15:H18)</f>
        <v>-2.0000000062282197E-2</v>
      </c>
      <c r="I14" s="2">
        <f t="shared" si="3"/>
        <v>1.9999999960418791E-2</v>
      </c>
      <c r="J14" s="2">
        <f t="shared" si="3"/>
        <v>-3.9999999964493327E-2</v>
      </c>
      <c r="K14" s="2">
        <f t="shared" si="3"/>
        <v>1116075.75</v>
      </c>
      <c r="L14" s="2">
        <f t="shared" si="3"/>
        <v>139790.39999999999</v>
      </c>
      <c r="M14" s="2">
        <f t="shared" si="3"/>
        <v>976285.35000000009</v>
      </c>
      <c r="N14" s="2">
        <f t="shared" si="2"/>
        <v>93.452896635928241</v>
      </c>
      <c r="O14" s="2">
        <f t="shared" si="2"/>
        <v>71.34259135923709</v>
      </c>
      <c r="P14" s="2">
        <f t="shared" si="2"/>
        <v>97.792526220995782</v>
      </c>
      <c r="Q14" s="8"/>
      <c r="R14" s="18"/>
    </row>
    <row r="15" spans="1:18" ht="78.75" x14ac:dyDescent="0.25">
      <c r="A15" s="24" t="s">
        <v>53</v>
      </c>
      <c r="B15" s="5">
        <v>98314.97</v>
      </c>
      <c r="C15" s="5">
        <v>57893.1</v>
      </c>
      <c r="D15" s="5">
        <v>40421.870000000003</v>
      </c>
      <c r="E15" s="5">
        <v>98315.03</v>
      </c>
      <c r="F15" s="5">
        <v>57893.1</v>
      </c>
      <c r="G15" s="5">
        <v>40421.870000000003</v>
      </c>
      <c r="H15" s="5">
        <v>0</v>
      </c>
      <c r="I15" s="5">
        <f>F15-C15</f>
        <v>0</v>
      </c>
      <c r="J15" s="5">
        <f>G15-D15</f>
        <v>0</v>
      </c>
      <c r="K15" s="5">
        <v>61011.199999999997</v>
      </c>
      <c r="L15" s="5">
        <v>20589.400000000001</v>
      </c>
      <c r="M15" s="5">
        <f>K15-L15</f>
        <v>40421.799999999996</v>
      </c>
      <c r="N15" s="5">
        <f t="shared" si="2"/>
        <v>62.056839122156603</v>
      </c>
      <c r="O15" s="5">
        <f t="shared" si="2"/>
        <v>35.564514596730874</v>
      </c>
      <c r="P15" s="5">
        <f t="shared" si="2"/>
        <v>99.999826826418456</v>
      </c>
      <c r="Q15" s="8" t="s">
        <v>73</v>
      </c>
      <c r="R15" s="6" t="s">
        <v>30</v>
      </c>
    </row>
    <row r="16" spans="1:18" ht="47.25" x14ac:dyDescent="0.25">
      <c r="A16" s="45" t="s">
        <v>54</v>
      </c>
      <c r="B16" s="5">
        <v>108345.36</v>
      </c>
      <c r="C16" s="5">
        <v>0</v>
      </c>
      <c r="D16" s="5">
        <v>108345.36</v>
      </c>
      <c r="E16" s="5">
        <v>92241.4</v>
      </c>
      <c r="F16" s="5">
        <v>0</v>
      </c>
      <c r="G16" s="5">
        <v>92241.4</v>
      </c>
      <c r="H16" s="5">
        <f>E16-B16</f>
        <v>-16103.960000000006</v>
      </c>
      <c r="I16" s="5">
        <f t="shared" ref="I16:J18" si="4">F16-C16</f>
        <v>0</v>
      </c>
      <c r="J16" s="5">
        <f t="shared" si="4"/>
        <v>-16103.960000000006</v>
      </c>
      <c r="K16" s="5">
        <v>90953.12999999999</v>
      </c>
      <c r="L16" s="5">
        <v>0</v>
      </c>
      <c r="M16" s="5">
        <v>90953.12999999999</v>
      </c>
      <c r="N16" s="5">
        <f t="shared" si="2"/>
        <v>98.603371154384035</v>
      </c>
      <c r="O16" s="5"/>
      <c r="P16" s="5">
        <f t="shared" si="2"/>
        <v>98.603371154384035</v>
      </c>
      <c r="Q16" s="8"/>
      <c r="R16" s="6" t="s">
        <v>25</v>
      </c>
    </row>
    <row r="17" spans="1:18" ht="63" x14ac:dyDescent="0.25">
      <c r="A17" s="46"/>
      <c r="B17" s="5">
        <v>46373.9</v>
      </c>
      <c r="C17" s="5">
        <v>0</v>
      </c>
      <c r="D17" s="5">
        <v>46373.9</v>
      </c>
      <c r="E17" s="5">
        <v>46373.899999999994</v>
      </c>
      <c r="F17" s="5">
        <v>0</v>
      </c>
      <c r="G17" s="5">
        <v>46373.9</v>
      </c>
      <c r="H17" s="5">
        <f t="shared" ref="H17:J56" si="5">E17-B17</f>
        <v>0</v>
      </c>
      <c r="I17" s="5">
        <f t="shared" si="4"/>
        <v>0</v>
      </c>
      <c r="J17" s="5">
        <f t="shared" si="4"/>
        <v>0</v>
      </c>
      <c r="K17" s="5">
        <v>34477.08</v>
      </c>
      <c r="L17" s="5">
        <v>0</v>
      </c>
      <c r="M17" s="5">
        <v>34477.08</v>
      </c>
      <c r="N17" s="5">
        <f t="shared" si="2"/>
        <v>74.345871276731103</v>
      </c>
      <c r="O17" s="5"/>
      <c r="P17" s="5">
        <f t="shared" si="2"/>
        <v>74.345871276731089</v>
      </c>
      <c r="Q17" s="8" t="s">
        <v>73</v>
      </c>
      <c r="R17" s="6" t="s">
        <v>64</v>
      </c>
    </row>
    <row r="18" spans="1:18" ht="157.5" x14ac:dyDescent="0.25">
      <c r="A18" s="47"/>
      <c r="B18" s="5">
        <v>941231.28</v>
      </c>
      <c r="C18" s="5">
        <v>138049.29999999999</v>
      </c>
      <c r="D18" s="5">
        <v>803181.98</v>
      </c>
      <c r="E18" s="5">
        <v>957335.22</v>
      </c>
      <c r="F18" s="5">
        <v>138049.31999999995</v>
      </c>
      <c r="G18" s="5">
        <v>819285.9</v>
      </c>
      <c r="H18" s="5">
        <f t="shared" si="5"/>
        <v>16103.939999999944</v>
      </c>
      <c r="I18" s="5">
        <f t="shared" si="4"/>
        <v>1.9999999960418791E-2</v>
      </c>
      <c r="J18" s="5">
        <f t="shared" si="4"/>
        <v>16103.920000000042</v>
      </c>
      <c r="K18" s="5">
        <v>929634.34000000008</v>
      </c>
      <c r="L18" s="5">
        <v>119201</v>
      </c>
      <c r="M18" s="5">
        <f>K18-L18</f>
        <v>810433.34000000008</v>
      </c>
      <c r="N18" s="5">
        <f t="shared" si="2"/>
        <v>97.106459741447736</v>
      </c>
      <c r="O18" s="5">
        <f t="shared" si="2"/>
        <v>86.346676680479149</v>
      </c>
      <c r="P18" s="5">
        <f t="shared" si="2"/>
        <v>98.919478536125183</v>
      </c>
      <c r="Q18" s="8" t="s">
        <v>74</v>
      </c>
      <c r="R18" s="6" t="s">
        <v>63</v>
      </c>
    </row>
    <row r="19" spans="1:18" ht="63" x14ac:dyDescent="0.25">
      <c r="A19" s="1" t="s">
        <v>3</v>
      </c>
      <c r="B19" s="2">
        <v>2451645.98</v>
      </c>
      <c r="C19" s="2">
        <v>2451645.98</v>
      </c>
      <c r="D19" s="2">
        <v>0</v>
      </c>
      <c r="E19" s="2">
        <f t="shared" ref="E19:M19" si="6">SUM(E20:E22)</f>
        <v>2451646</v>
      </c>
      <c r="F19" s="2">
        <f t="shared" si="6"/>
        <v>2451645.98</v>
      </c>
      <c r="G19" s="2">
        <f t="shared" si="6"/>
        <v>0</v>
      </c>
      <c r="H19" s="2">
        <f t="shared" si="6"/>
        <v>2.0000000018626451E-2</v>
      </c>
      <c r="I19" s="2">
        <f t="shared" si="6"/>
        <v>0</v>
      </c>
      <c r="J19" s="2">
        <f t="shared" si="6"/>
        <v>0</v>
      </c>
      <c r="K19" s="2">
        <f t="shared" si="6"/>
        <v>2095479.8</v>
      </c>
      <c r="L19" s="2">
        <f t="shared" si="6"/>
        <v>2095479.8</v>
      </c>
      <c r="M19" s="2">
        <f t="shared" si="6"/>
        <v>0</v>
      </c>
      <c r="N19" s="2">
        <f t="shared" si="2"/>
        <v>85.472364280976947</v>
      </c>
      <c r="O19" s="2">
        <f t="shared" si="2"/>
        <v>85.472364978242084</v>
      </c>
      <c r="P19" s="2"/>
      <c r="Q19" s="17"/>
      <c r="R19" s="12"/>
    </row>
    <row r="20" spans="1:18" ht="47.25" x14ac:dyDescent="0.25">
      <c r="A20" s="24" t="s">
        <v>4</v>
      </c>
      <c r="B20" s="5">
        <v>78000</v>
      </c>
      <c r="C20" s="5">
        <v>78000</v>
      </c>
      <c r="D20" s="5">
        <v>0</v>
      </c>
      <c r="E20" s="5">
        <v>78000</v>
      </c>
      <c r="F20" s="5">
        <v>78000</v>
      </c>
      <c r="G20" s="5">
        <v>0</v>
      </c>
      <c r="H20" s="5">
        <f t="shared" si="5"/>
        <v>0</v>
      </c>
      <c r="I20" s="5">
        <f t="shared" si="5"/>
        <v>0</v>
      </c>
      <c r="J20" s="5">
        <f t="shared" si="5"/>
        <v>0</v>
      </c>
      <c r="K20" s="5">
        <v>77937.41</v>
      </c>
      <c r="L20" s="5">
        <v>77937.41</v>
      </c>
      <c r="M20" s="5">
        <v>0</v>
      </c>
      <c r="N20" s="5">
        <f t="shared" si="2"/>
        <v>99.919756410256412</v>
      </c>
      <c r="O20" s="5">
        <f t="shared" si="2"/>
        <v>99.919756410256412</v>
      </c>
      <c r="P20" s="5"/>
      <c r="Q20" s="8"/>
      <c r="R20" s="6" t="s">
        <v>65</v>
      </c>
    </row>
    <row r="21" spans="1:18" ht="110.25" x14ac:dyDescent="0.25">
      <c r="A21" s="44" t="s">
        <v>5</v>
      </c>
      <c r="B21" s="5">
        <v>1367057.56</v>
      </c>
      <c r="C21" s="5">
        <v>1367057.56</v>
      </c>
      <c r="D21" s="5">
        <v>0</v>
      </c>
      <c r="E21" s="5">
        <v>1367057.56</v>
      </c>
      <c r="F21" s="5">
        <v>1367057.56</v>
      </c>
      <c r="G21" s="5">
        <v>0</v>
      </c>
      <c r="H21" s="5">
        <f t="shared" si="5"/>
        <v>0</v>
      </c>
      <c r="I21" s="5">
        <f t="shared" si="5"/>
        <v>0</v>
      </c>
      <c r="J21" s="5">
        <f t="shared" si="5"/>
        <v>0</v>
      </c>
      <c r="K21" s="5">
        <v>1018204.13</v>
      </c>
      <c r="L21" s="5">
        <v>1018204.13</v>
      </c>
      <c r="M21" s="5">
        <v>0</v>
      </c>
      <c r="N21" s="5">
        <f t="shared" si="2"/>
        <v>74.481438074926416</v>
      </c>
      <c r="O21" s="5">
        <f t="shared" si="2"/>
        <v>74.481438074926416</v>
      </c>
      <c r="P21" s="5"/>
      <c r="Q21" s="8" t="s">
        <v>75</v>
      </c>
      <c r="R21" s="6" t="s">
        <v>65</v>
      </c>
    </row>
    <row r="22" spans="1:18" ht="63" x14ac:dyDescent="0.25">
      <c r="A22" s="44"/>
      <c r="B22" s="5">
        <v>1006588.42</v>
      </c>
      <c r="C22" s="5">
        <v>1006588.42</v>
      </c>
      <c r="D22" s="5">
        <v>0</v>
      </c>
      <c r="E22" s="5">
        <v>1006588.4400000001</v>
      </c>
      <c r="F22" s="5">
        <v>1006588.42</v>
      </c>
      <c r="G22" s="5">
        <v>0</v>
      </c>
      <c r="H22" s="5">
        <f t="shared" si="5"/>
        <v>2.0000000018626451E-2</v>
      </c>
      <c r="I22" s="5">
        <f t="shared" si="5"/>
        <v>0</v>
      </c>
      <c r="J22" s="5">
        <f t="shared" si="5"/>
        <v>0</v>
      </c>
      <c r="K22" s="5">
        <v>999338.26</v>
      </c>
      <c r="L22" s="5">
        <v>999338.26</v>
      </c>
      <c r="M22" s="5">
        <v>0</v>
      </c>
      <c r="N22" s="5">
        <f t="shared" si="2"/>
        <v>99.279727472332183</v>
      </c>
      <c r="O22" s="5">
        <f t="shared" si="2"/>
        <v>99.279729444930425</v>
      </c>
      <c r="P22" s="5"/>
      <c r="Q22" s="8" t="s">
        <v>73</v>
      </c>
      <c r="R22" s="6" t="s">
        <v>63</v>
      </c>
    </row>
    <row r="23" spans="1:18" ht="63" x14ac:dyDescent="0.25">
      <c r="A23" s="1" t="s">
        <v>6</v>
      </c>
      <c r="B23" s="2">
        <v>3437224.36</v>
      </c>
      <c r="C23" s="2">
        <v>215977.60000000001</v>
      </c>
      <c r="D23" s="2">
        <v>3221246.76</v>
      </c>
      <c r="E23" s="2">
        <f t="shared" ref="E23:M23" si="7">SUM(E24:E28)</f>
        <v>2640431.89</v>
      </c>
      <c r="F23" s="2">
        <f t="shared" si="7"/>
        <v>215977.60000000001</v>
      </c>
      <c r="G23" s="2">
        <f t="shared" si="7"/>
        <v>2424454.2599999998</v>
      </c>
      <c r="H23" s="2">
        <f t="shared" si="7"/>
        <v>-796792.47</v>
      </c>
      <c r="I23" s="2">
        <f t="shared" si="7"/>
        <v>0</v>
      </c>
      <c r="J23" s="2">
        <f t="shared" si="7"/>
        <v>-796792.5</v>
      </c>
      <c r="K23" s="2">
        <f t="shared" si="7"/>
        <v>2572690.46</v>
      </c>
      <c r="L23" s="2">
        <f t="shared" si="7"/>
        <v>215711.8</v>
      </c>
      <c r="M23" s="2">
        <f t="shared" si="7"/>
        <v>2356978.66</v>
      </c>
      <c r="N23" s="2">
        <f t="shared" si="2"/>
        <v>97.434456451743586</v>
      </c>
      <c r="O23" s="2">
        <f t="shared" si="2"/>
        <v>99.876931681804024</v>
      </c>
      <c r="P23" s="2">
        <f t="shared" si="2"/>
        <v>97.21687469575113</v>
      </c>
      <c r="Q23" s="17"/>
      <c r="R23" s="12"/>
    </row>
    <row r="24" spans="1:18" ht="63" x14ac:dyDescent="0.25">
      <c r="A24" s="44" t="s">
        <v>7</v>
      </c>
      <c r="B24" s="5">
        <v>1019057.86</v>
      </c>
      <c r="C24" s="5">
        <v>0</v>
      </c>
      <c r="D24" s="5">
        <v>1019057.86</v>
      </c>
      <c r="E24" s="5">
        <v>1019057.86</v>
      </c>
      <c r="F24" s="5">
        <v>0</v>
      </c>
      <c r="G24" s="5">
        <v>1019057.86</v>
      </c>
      <c r="H24" s="5">
        <f t="shared" si="5"/>
        <v>0</v>
      </c>
      <c r="I24" s="5">
        <f t="shared" si="5"/>
        <v>0</v>
      </c>
      <c r="J24" s="5">
        <f t="shared" si="5"/>
        <v>0</v>
      </c>
      <c r="K24" s="5">
        <v>953779.6399999999</v>
      </c>
      <c r="L24" s="5">
        <v>0</v>
      </c>
      <c r="M24" s="5">
        <f>K24</f>
        <v>953779.6399999999</v>
      </c>
      <c r="N24" s="5">
        <f t="shared" si="2"/>
        <v>93.594257739202362</v>
      </c>
      <c r="O24" s="2"/>
      <c r="P24" s="5">
        <f t="shared" si="2"/>
        <v>93.594257739202362</v>
      </c>
      <c r="Q24" s="8" t="s">
        <v>73</v>
      </c>
      <c r="R24" s="6" t="s">
        <v>63</v>
      </c>
    </row>
    <row r="25" spans="1:18" ht="63" x14ac:dyDescent="0.25">
      <c r="A25" s="44"/>
      <c r="B25" s="5">
        <v>19022.400000000001</v>
      </c>
      <c r="C25" s="5">
        <v>0</v>
      </c>
      <c r="D25" s="5">
        <v>19022.400000000001</v>
      </c>
      <c r="E25" s="5">
        <v>19022.43</v>
      </c>
      <c r="F25" s="5">
        <v>0</v>
      </c>
      <c r="G25" s="5">
        <v>19022.400000000001</v>
      </c>
      <c r="H25" s="5">
        <f t="shared" si="5"/>
        <v>2.9999999998835847E-2</v>
      </c>
      <c r="I25" s="5">
        <f t="shared" si="5"/>
        <v>0</v>
      </c>
      <c r="J25" s="5">
        <f t="shared" si="5"/>
        <v>0</v>
      </c>
      <c r="K25" s="5">
        <v>19022.36</v>
      </c>
      <c r="L25" s="5">
        <v>0</v>
      </c>
      <c r="M25" s="5">
        <f t="shared" ref="M25:M27" si="8">K25</f>
        <v>19022.36</v>
      </c>
      <c r="N25" s="5">
        <f t="shared" si="2"/>
        <v>99.999632013365286</v>
      </c>
      <c r="O25" s="2"/>
      <c r="P25" s="5">
        <f t="shared" si="2"/>
        <v>99.999789721591384</v>
      </c>
      <c r="Q25" s="8"/>
      <c r="R25" s="6" t="s">
        <v>8</v>
      </c>
    </row>
    <row r="26" spans="1:18" ht="31.5" x14ac:dyDescent="0.25">
      <c r="A26" s="44" t="s">
        <v>9</v>
      </c>
      <c r="B26" s="5">
        <v>2175771.5</v>
      </c>
      <c r="C26" s="5">
        <v>0</v>
      </c>
      <c r="D26" s="5">
        <v>2175771.5</v>
      </c>
      <c r="E26" s="5">
        <v>1378979</v>
      </c>
      <c r="F26" s="5">
        <v>0</v>
      </c>
      <c r="G26" s="5">
        <v>1378979</v>
      </c>
      <c r="H26" s="5">
        <f t="shared" si="5"/>
        <v>-796792.5</v>
      </c>
      <c r="I26" s="5">
        <f t="shared" si="5"/>
        <v>0</v>
      </c>
      <c r="J26" s="5">
        <f t="shared" si="5"/>
        <v>-796792.5</v>
      </c>
      <c r="K26" s="5">
        <v>1376781.6600000001</v>
      </c>
      <c r="L26" s="5">
        <v>0</v>
      </c>
      <c r="M26" s="5">
        <f t="shared" si="8"/>
        <v>1376781.6600000001</v>
      </c>
      <c r="N26" s="5">
        <f t="shared" si="2"/>
        <v>99.840654571244386</v>
      </c>
      <c r="O26" s="2"/>
      <c r="P26" s="5">
        <f t="shared" si="2"/>
        <v>99.840654571244386</v>
      </c>
      <c r="Q26" s="8"/>
      <c r="R26" s="6" t="s">
        <v>63</v>
      </c>
    </row>
    <row r="27" spans="1:18" ht="63" x14ac:dyDescent="0.25">
      <c r="A27" s="44"/>
      <c r="B27" s="5">
        <v>7395</v>
      </c>
      <c r="C27" s="5">
        <v>0</v>
      </c>
      <c r="D27" s="5">
        <v>7395</v>
      </c>
      <c r="E27" s="5">
        <v>7395</v>
      </c>
      <c r="F27" s="5">
        <v>0</v>
      </c>
      <c r="G27" s="5">
        <v>7395</v>
      </c>
      <c r="H27" s="5">
        <f t="shared" si="5"/>
        <v>0</v>
      </c>
      <c r="I27" s="5">
        <f t="shared" si="5"/>
        <v>0</v>
      </c>
      <c r="J27" s="5">
        <f t="shared" si="5"/>
        <v>0</v>
      </c>
      <c r="K27" s="5">
        <v>7395</v>
      </c>
      <c r="L27" s="5">
        <v>0</v>
      </c>
      <c r="M27" s="5">
        <f t="shared" si="8"/>
        <v>7395</v>
      </c>
      <c r="N27" s="5">
        <f t="shared" si="2"/>
        <v>100</v>
      </c>
      <c r="O27" s="2"/>
      <c r="P27" s="5">
        <f t="shared" si="2"/>
        <v>100</v>
      </c>
      <c r="Q27" s="8"/>
      <c r="R27" s="6" t="s">
        <v>8</v>
      </c>
    </row>
    <row r="28" spans="1:18" ht="49.5" customHeight="1" x14ac:dyDescent="0.25">
      <c r="A28" s="24" t="s">
        <v>10</v>
      </c>
      <c r="B28" s="5">
        <v>215977.60000000001</v>
      </c>
      <c r="C28" s="5">
        <v>215977.60000000001</v>
      </c>
      <c r="D28" s="5">
        <v>0</v>
      </c>
      <c r="E28" s="5">
        <v>215977.60000000001</v>
      </c>
      <c r="F28" s="5">
        <v>215977.60000000001</v>
      </c>
      <c r="G28" s="5"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v>215711.8</v>
      </c>
      <c r="L28" s="5">
        <f>K28</f>
        <v>215711.8</v>
      </c>
      <c r="M28" s="5">
        <v>0</v>
      </c>
      <c r="N28" s="5">
        <f t="shared" si="2"/>
        <v>99.876931681804024</v>
      </c>
      <c r="O28" s="5">
        <f t="shared" si="2"/>
        <v>99.876931681804024</v>
      </c>
      <c r="P28" s="5"/>
      <c r="Q28" s="8"/>
      <c r="R28" s="6" t="s">
        <v>63</v>
      </c>
    </row>
    <row r="29" spans="1:18" ht="78.75" x14ac:dyDescent="0.25">
      <c r="A29" s="1" t="s">
        <v>11</v>
      </c>
      <c r="B29" s="2">
        <v>48989.5</v>
      </c>
      <c r="C29" s="2">
        <v>48989.5</v>
      </c>
      <c r="D29" s="2">
        <v>0</v>
      </c>
      <c r="E29" s="2">
        <f t="shared" ref="E29:M29" si="9">SUM(E30)</f>
        <v>48989.5</v>
      </c>
      <c r="F29" s="2">
        <f t="shared" si="9"/>
        <v>48989.5</v>
      </c>
      <c r="G29" s="2">
        <f t="shared" si="9"/>
        <v>0</v>
      </c>
      <c r="H29" s="2">
        <f t="shared" si="9"/>
        <v>0</v>
      </c>
      <c r="I29" s="2">
        <f t="shared" si="9"/>
        <v>0</v>
      </c>
      <c r="J29" s="2">
        <f t="shared" si="9"/>
        <v>0</v>
      </c>
      <c r="K29" s="2">
        <f t="shared" si="9"/>
        <v>0</v>
      </c>
      <c r="L29" s="2">
        <f t="shared" si="9"/>
        <v>0</v>
      </c>
      <c r="M29" s="2">
        <f t="shared" si="9"/>
        <v>0</v>
      </c>
      <c r="N29" s="2">
        <f t="shared" si="2"/>
        <v>0</v>
      </c>
      <c r="O29" s="2">
        <f t="shared" si="2"/>
        <v>0</v>
      </c>
      <c r="P29" s="5"/>
      <c r="Q29" s="17"/>
      <c r="R29" s="12"/>
    </row>
    <row r="30" spans="1:18" ht="171.75" customHeight="1" x14ac:dyDescent="0.25">
      <c r="A30" s="24" t="s">
        <v>12</v>
      </c>
      <c r="B30" s="5">
        <v>48989.5</v>
      </c>
      <c r="C30" s="5">
        <v>48989.5</v>
      </c>
      <c r="D30" s="5">
        <v>0</v>
      </c>
      <c r="E30" s="5">
        <v>48989.5</v>
      </c>
      <c r="F30" s="5">
        <v>48989.5</v>
      </c>
      <c r="G30" s="5">
        <v>0</v>
      </c>
      <c r="H30" s="5">
        <f t="shared" si="5"/>
        <v>0</v>
      </c>
      <c r="I30" s="5">
        <f t="shared" si="5"/>
        <v>0</v>
      </c>
      <c r="J30" s="5">
        <f t="shared" si="5"/>
        <v>0</v>
      </c>
      <c r="K30" s="5">
        <v>0</v>
      </c>
      <c r="L30" s="5">
        <v>0</v>
      </c>
      <c r="M30" s="5">
        <v>0</v>
      </c>
      <c r="N30" s="5">
        <f t="shared" si="2"/>
        <v>0</v>
      </c>
      <c r="O30" s="5">
        <f t="shared" si="2"/>
        <v>0</v>
      </c>
      <c r="P30" s="5"/>
      <c r="Q30" s="8" t="s">
        <v>83</v>
      </c>
      <c r="R30" s="6" t="s">
        <v>13</v>
      </c>
    </row>
    <row r="31" spans="1:18" ht="78.75" x14ac:dyDescent="0.25">
      <c r="A31" s="1" t="s">
        <v>14</v>
      </c>
      <c r="B31" s="2">
        <v>1653385.01</v>
      </c>
      <c r="C31" s="2">
        <v>852983.47</v>
      </c>
      <c r="D31" s="2">
        <v>800401.54</v>
      </c>
      <c r="E31" s="2">
        <f t="shared" ref="E31:M31" si="10">SUM(E32:E33)</f>
        <v>1653384.97</v>
      </c>
      <c r="F31" s="2">
        <f t="shared" si="10"/>
        <v>852983.47</v>
      </c>
      <c r="G31" s="2">
        <f t="shared" si="10"/>
        <v>800401.54</v>
      </c>
      <c r="H31" s="2">
        <f t="shared" si="10"/>
        <v>-4.0000000037252903E-2</v>
      </c>
      <c r="I31" s="2">
        <f t="shared" si="10"/>
        <v>0</v>
      </c>
      <c r="J31" s="2">
        <f t="shared" si="10"/>
        <v>0</v>
      </c>
      <c r="K31" s="2">
        <f t="shared" si="10"/>
        <v>1201696.47</v>
      </c>
      <c r="L31" s="2">
        <f t="shared" si="10"/>
        <v>488412.87</v>
      </c>
      <c r="M31" s="2">
        <f t="shared" si="10"/>
        <v>713283.6</v>
      </c>
      <c r="N31" s="2">
        <f t="shared" si="2"/>
        <v>72.68098427192065</v>
      </c>
      <c r="O31" s="2">
        <f t="shared" si="2"/>
        <v>57.259359316775502</v>
      </c>
      <c r="P31" s="2">
        <f t="shared" si="2"/>
        <v>89.11572059194188</v>
      </c>
      <c r="Q31" s="17"/>
      <c r="R31" s="12"/>
    </row>
    <row r="32" spans="1:18" ht="63" x14ac:dyDescent="0.25">
      <c r="A32" s="44" t="s">
        <v>15</v>
      </c>
      <c r="B32" s="5">
        <v>992209.54</v>
      </c>
      <c r="C32" s="5">
        <v>191808</v>
      </c>
      <c r="D32" s="5">
        <v>800401.54</v>
      </c>
      <c r="E32" s="5">
        <v>992209.5</v>
      </c>
      <c r="F32" s="5">
        <v>191808</v>
      </c>
      <c r="G32" s="5">
        <v>800401.54</v>
      </c>
      <c r="H32" s="5">
        <f t="shared" si="5"/>
        <v>-4.0000000037252903E-2</v>
      </c>
      <c r="I32" s="5">
        <f t="shared" si="5"/>
        <v>0</v>
      </c>
      <c r="J32" s="5">
        <f t="shared" si="5"/>
        <v>0</v>
      </c>
      <c r="K32" s="5">
        <v>902021</v>
      </c>
      <c r="L32" s="5">
        <v>188737.4</v>
      </c>
      <c r="M32" s="5">
        <f>K32-L32</f>
        <v>713283.6</v>
      </c>
      <c r="N32" s="5">
        <f t="shared" si="2"/>
        <v>90.910336980244594</v>
      </c>
      <c r="O32" s="5">
        <f t="shared" si="2"/>
        <v>98.399128294961628</v>
      </c>
      <c r="P32" s="5">
        <f t="shared" si="2"/>
        <v>89.11572059194188</v>
      </c>
      <c r="Q32" s="8" t="s">
        <v>73</v>
      </c>
      <c r="R32" s="6" t="s">
        <v>63</v>
      </c>
    </row>
    <row r="33" spans="1:28" ht="78.75" x14ac:dyDescent="0.25">
      <c r="A33" s="44"/>
      <c r="B33" s="5">
        <v>661175.47</v>
      </c>
      <c r="C33" s="5">
        <v>661175.47</v>
      </c>
      <c r="D33" s="5">
        <v>0</v>
      </c>
      <c r="E33" s="5">
        <v>661175.47</v>
      </c>
      <c r="F33" s="5">
        <v>661175.47</v>
      </c>
      <c r="G33" s="5">
        <v>0</v>
      </c>
      <c r="H33" s="5">
        <f t="shared" si="5"/>
        <v>0</v>
      </c>
      <c r="I33" s="5">
        <f t="shared" si="5"/>
        <v>0</v>
      </c>
      <c r="J33" s="5">
        <f t="shared" si="5"/>
        <v>0</v>
      </c>
      <c r="K33" s="5">
        <v>299675.46999999997</v>
      </c>
      <c r="L33" s="5">
        <v>299675.46999999997</v>
      </c>
      <c r="M33" s="5">
        <v>0</v>
      </c>
      <c r="N33" s="5">
        <f t="shared" si="2"/>
        <v>45.324650353407698</v>
      </c>
      <c r="O33" s="5">
        <f t="shared" si="2"/>
        <v>45.324650353407698</v>
      </c>
      <c r="P33" s="5"/>
      <c r="Q33" s="8" t="s">
        <v>76</v>
      </c>
      <c r="R33" s="6" t="s">
        <v>16</v>
      </c>
    </row>
    <row r="34" spans="1:28" ht="63" x14ac:dyDescent="0.25">
      <c r="A34" s="1" t="s">
        <v>56</v>
      </c>
      <c r="B34" s="2">
        <v>458350.78</v>
      </c>
      <c r="C34" s="2">
        <v>213350.78</v>
      </c>
      <c r="D34" s="2">
        <v>245000</v>
      </c>
      <c r="E34" s="2">
        <f t="shared" ref="E34:M34" si="11">SUM(E35:E37)</f>
        <v>458350.8</v>
      </c>
      <c r="F34" s="2">
        <f t="shared" si="11"/>
        <v>213350.78</v>
      </c>
      <c r="G34" s="2">
        <f t="shared" si="11"/>
        <v>245000</v>
      </c>
      <c r="H34" s="2">
        <f t="shared" si="11"/>
        <v>1.9999999989522621E-2</v>
      </c>
      <c r="I34" s="2">
        <f t="shared" si="11"/>
        <v>0</v>
      </c>
      <c r="J34" s="2">
        <f t="shared" si="11"/>
        <v>0</v>
      </c>
      <c r="K34" s="2">
        <f t="shared" si="11"/>
        <v>376844.4</v>
      </c>
      <c r="L34" s="2">
        <f t="shared" si="11"/>
        <v>365393.78</v>
      </c>
      <c r="M34" s="2">
        <f t="shared" si="11"/>
        <v>11450.619999999994</v>
      </c>
      <c r="N34" s="2">
        <f t="shared" si="2"/>
        <v>82.217463130859599</v>
      </c>
      <c r="O34" s="2">
        <f t="shared" si="2"/>
        <v>171.26432816416235</v>
      </c>
      <c r="P34" s="2">
        <f t="shared" si="2"/>
        <v>4.6737224489795892</v>
      </c>
      <c r="Q34" s="17"/>
      <c r="R34" s="12"/>
    </row>
    <row r="35" spans="1:28" ht="291" customHeight="1" x14ac:dyDescent="0.25">
      <c r="A35" s="24" t="s">
        <v>17</v>
      </c>
      <c r="B35" s="5">
        <v>10000</v>
      </c>
      <c r="C35" s="5">
        <v>0</v>
      </c>
      <c r="D35" s="5">
        <v>10000</v>
      </c>
      <c r="E35" s="5">
        <v>10000</v>
      </c>
      <c r="F35" s="5">
        <v>0</v>
      </c>
      <c r="G35" s="5">
        <v>10000</v>
      </c>
      <c r="H35" s="5">
        <f t="shared" si="5"/>
        <v>0</v>
      </c>
      <c r="I35" s="5">
        <f t="shared" si="5"/>
        <v>0</v>
      </c>
      <c r="J35" s="5">
        <f t="shared" si="5"/>
        <v>0</v>
      </c>
      <c r="K35" s="5">
        <v>2966.22</v>
      </c>
      <c r="L35" s="5">
        <v>0</v>
      </c>
      <c r="M35" s="5">
        <f>K35</f>
        <v>2966.22</v>
      </c>
      <c r="N35" s="5">
        <f t="shared" si="2"/>
        <v>29.662199999999999</v>
      </c>
      <c r="O35" s="5"/>
      <c r="P35" s="5">
        <f t="shared" si="2"/>
        <v>29.662199999999999</v>
      </c>
      <c r="Q35" s="8" t="s">
        <v>77</v>
      </c>
      <c r="R35" s="6" t="s">
        <v>63</v>
      </c>
    </row>
    <row r="36" spans="1:28" ht="69.75" customHeight="1" x14ac:dyDescent="0.25">
      <c r="A36" s="45" t="s">
        <v>18</v>
      </c>
      <c r="B36" s="5">
        <v>243485</v>
      </c>
      <c r="C36" s="5">
        <v>8485</v>
      </c>
      <c r="D36" s="5">
        <v>235000</v>
      </c>
      <c r="E36" s="5">
        <v>243485</v>
      </c>
      <c r="F36" s="5">
        <v>8485</v>
      </c>
      <c r="G36" s="5">
        <v>235000</v>
      </c>
      <c r="H36" s="5">
        <f t="shared" si="5"/>
        <v>0</v>
      </c>
      <c r="I36" s="5">
        <f t="shared" si="5"/>
        <v>0</v>
      </c>
      <c r="J36" s="5">
        <f t="shared" si="5"/>
        <v>0</v>
      </c>
      <c r="K36" s="5">
        <v>169012.4</v>
      </c>
      <c r="L36" s="5">
        <v>160528</v>
      </c>
      <c r="M36" s="5">
        <f>K36-L36</f>
        <v>8484.3999999999942</v>
      </c>
      <c r="N36" s="5">
        <f t="shared" si="2"/>
        <v>69.413885865659068</v>
      </c>
      <c r="O36" s="5">
        <f t="shared" si="2"/>
        <v>1891.9033588685916</v>
      </c>
      <c r="P36" s="5">
        <f t="shared" si="2"/>
        <v>3.6103829787234019</v>
      </c>
      <c r="Q36" s="8" t="s">
        <v>73</v>
      </c>
      <c r="R36" s="6" t="s">
        <v>63</v>
      </c>
    </row>
    <row r="37" spans="1:28" ht="37.5" customHeight="1" x14ac:dyDescent="0.25">
      <c r="A37" s="47"/>
      <c r="B37" s="5">
        <v>204865.78</v>
      </c>
      <c r="C37" s="5">
        <v>204865.78</v>
      </c>
      <c r="D37" s="5">
        <v>0</v>
      </c>
      <c r="E37" s="5">
        <v>204865.8</v>
      </c>
      <c r="F37" s="5">
        <v>204865.78</v>
      </c>
      <c r="G37" s="5">
        <v>0</v>
      </c>
      <c r="H37" s="5">
        <f t="shared" si="5"/>
        <v>1.9999999989522621E-2</v>
      </c>
      <c r="I37" s="5">
        <f t="shared" si="5"/>
        <v>0</v>
      </c>
      <c r="J37" s="5">
        <f t="shared" si="5"/>
        <v>0</v>
      </c>
      <c r="K37" s="5">
        <v>204865.78</v>
      </c>
      <c r="L37" s="5">
        <v>204865.78</v>
      </c>
      <c r="M37" s="5">
        <v>0</v>
      </c>
      <c r="N37" s="5">
        <f t="shared" si="2"/>
        <v>99.999990237511582</v>
      </c>
      <c r="O37" s="5">
        <f t="shared" si="2"/>
        <v>100</v>
      </c>
      <c r="P37" s="5"/>
      <c r="Q37" s="8"/>
      <c r="R37" s="6" t="s">
        <v>82</v>
      </c>
    </row>
    <row r="38" spans="1:28" ht="110.25" x14ac:dyDescent="0.25">
      <c r="A38" s="1" t="s">
        <v>19</v>
      </c>
      <c r="B38" s="2">
        <v>4652130.58</v>
      </c>
      <c r="C38" s="2">
        <v>0</v>
      </c>
      <c r="D38" s="2">
        <v>4652130.58</v>
      </c>
      <c r="E38" s="2">
        <f t="shared" ref="E38:M38" si="12">SUM(E39:E40)</f>
        <v>4514141.2399999993</v>
      </c>
      <c r="F38" s="2">
        <f t="shared" si="12"/>
        <v>0</v>
      </c>
      <c r="G38" s="2">
        <f t="shared" si="12"/>
        <v>4514141.2399999993</v>
      </c>
      <c r="H38" s="2">
        <f>SUM(H39:H40)</f>
        <v>-137989.34000000078</v>
      </c>
      <c r="I38" s="2">
        <f t="shared" si="12"/>
        <v>0</v>
      </c>
      <c r="J38" s="2">
        <f t="shared" si="12"/>
        <v>-137989.34000000078</v>
      </c>
      <c r="K38" s="2">
        <f t="shared" si="12"/>
        <v>4269880.13</v>
      </c>
      <c r="L38" s="2">
        <f t="shared" si="12"/>
        <v>0</v>
      </c>
      <c r="M38" s="2">
        <f t="shared" si="12"/>
        <v>4269880.13</v>
      </c>
      <c r="N38" s="2">
        <f t="shared" si="2"/>
        <v>94.588979453376623</v>
      </c>
      <c r="O38" s="2"/>
      <c r="P38" s="2">
        <f t="shared" si="2"/>
        <v>94.588979453376623</v>
      </c>
      <c r="Q38" s="17"/>
      <c r="R38" s="12"/>
    </row>
    <row r="39" spans="1:28" ht="157.5" x14ac:dyDescent="0.25">
      <c r="A39" s="24" t="s">
        <v>21</v>
      </c>
      <c r="B39" s="5">
        <v>2547591.36</v>
      </c>
      <c r="C39" s="5">
        <v>0</v>
      </c>
      <c r="D39" s="5">
        <v>2547591.36</v>
      </c>
      <c r="E39" s="5">
        <v>2409602.0099999998</v>
      </c>
      <c r="F39" s="5">
        <v>0</v>
      </c>
      <c r="G39" s="5">
        <v>2409602.0099999998</v>
      </c>
      <c r="H39" s="5">
        <f>E39-B39</f>
        <v>-137989.35000000009</v>
      </c>
      <c r="I39" s="5">
        <f t="shared" ref="I39:J40" si="13">F39-C39</f>
        <v>0</v>
      </c>
      <c r="J39" s="5">
        <f t="shared" si="13"/>
        <v>-137989.35000000009</v>
      </c>
      <c r="K39" s="5">
        <v>2280106.33</v>
      </c>
      <c r="L39" s="5">
        <v>0</v>
      </c>
      <c r="M39" s="5">
        <f>K39</f>
        <v>2280106.33</v>
      </c>
      <c r="N39" s="5">
        <f t="shared" si="2"/>
        <v>94.625847776413508</v>
      </c>
      <c r="O39" s="5"/>
      <c r="P39" s="5">
        <f t="shared" si="2"/>
        <v>94.625847776413508</v>
      </c>
      <c r="Q39" s="8" t="s">
        <v>78</v>
      </c>
      <c r="R39" s="6" t="s">
        <v>63</v>
      </c>
    </row>
    <row r="40" spans="1:28" ht="180.75" customHeight="1" x14ac:dyDescent="0.25">
      <c r="A40" s="24" t="s">
        <v>20</v>
      </c>
      <c r="B40" s="5">
        <v>2104539.2200000002</v>
      </c>
      <c r="C40" s="5">
        <v>0</v>
      </c>
      <c r="D40" s="5">
        <v>2104539.2200000002</v>
      </c>
      <c r="E40" s="5">
        <v>2104539.2299999995</v>
      </c>
      <c r="F40" s="5">
        <v>0</v>
      </c>
      <c r="G40" s="5">
        <v>2104539.2299999995</v>
      </c>
      <c r="H40" s="5">
        <f t="shared" si="5"/>
        <v>9.9999993108212948E-3</v>
      </c>
      <c r="I40" s="5">
        <f t="shared" si="13"/>
        <v>0</v>
      </c>
      <c r="J40" s="5">
        <f t="shared" si="13"/>
        <v>9.9999993108212948E-3</v>
      </c>
      <c r="K40" s="5">
        <v>1989773.7999999996</v>
      </c>
      <c r="L40" s="5">
        <v>0</v>
      </c>
      <c r="M40" s="5">
        <f>K40</f>
        <v>1989773.7999999996</v>
      </c>
      <c r="N40" s="5">
        <f t="shared" si="2"/>
        <v>94.546766894908401</v>
      </c>
      <c r="O40" s="5"/>
      <c r="P40" s="5">
        <f t="shared" si="2"/>
        <v>94.546766894908401</v>
      </c>
      <c r="Q40" s="8" t="s">
        <v>78</v>
      </c>
      <c r="R40" s="6" t="s">
        <v>63</v>
      </c>
    </row>
    <row r="41" spans="1:28" ht="126" x14ac:dyDescent="0.25">
      <c r="A41" s="1" t="s">
        <v>22</v>
      </c>
      <c r="B41" s="2">
        <v>1254931.5</v>
      </c>
      <c r="C41" s="2">
        <v>228517.91</v>
      </c>
      <c r="D41" s="2">
        <v>1026413.59</v>
      </c>
      <c r="E41" s="2">
        <f t="shared" ref="E41:M41" si="14">SUM(E42:E44)</f>
        <v>1207260.8099999998</v>
      </c>
      <c r="F41" s="2">
        <f t="shared" si="14"/>
        <v>185596</v>
      </c>
      <c r="G41" s="2">
        <f t="shared" si="14"/>
        <v>1021664.81</v>
      </c>
      <c r="H41" s="2">
        <f t="shared" si="14"/>
        <v>-47670.69</v>
      </c>
      <c r="I41" s="2">
        <f t="shared" si="14"/>
        <v>-42921.91</v>
      </c>
      <c r="J41" s="2">
        <f t="shared" si="14"/>
        <v>-4748.7799999999697</v>
      </c>
      <c r="K41" s="2">
        <f t="shared" si="14"/>
        <v>1005756.4199999998</v>
      </c>
      <c r="L41" s="2">
        <f t="shared" si="14"/>
        <v>149445.79999999999</v>
      </c>
      <c r="M41" s="2">
        <f t="shared" si="14"/>
        <v>856310.61999999988</v>
      </c>
      <c r="N41" s="2">
        <f t="shared" si="2"/>
        <v>83.308959561107585</v>
      </c>
      <c r="O41" s="2"/>
      <c r="P41" s="2">
        <f t="shared" si="2"/>
        <v>83.815221158493245</v>
      </c>
      <c r="Q41" s="17"/>
      <c r="R41" s="12"/>
    </row>
    <row r="42" spans="1:28" ht="63" x14ac:dyDescent="0.25">
      <c r="A42" s="24" t="s">
        <v>23</v>
      </c>
      <c r="B42" s="5">
        <v>679497.26</v>
      </c>
      <c r="C42" s="5">
        <v>228517.91</v>
      </c>
      <c r="D42" s="5">
        <v>450979.35</v>
      </c>
      <c r="E42" s="5">
        <v>636575.36</v>
      </c>
      <c r="F42" s="5">
        <v>185596</v>
      </c>
      <c r="G42" s="5">
        <f>E42-F42</f>
        <v>450979.36</v>
      </c>
      <c r="H42" s="5">
        <f t="shared" si="5"/>
        <v>-42921.900000000023</v>
      </c>
      <c r="I42" s="5">
        <f t="shared" si="5"/>
        <v>-42921.91</v>
      </c>
      <c r="J42" s="5">
        <f t="shared" si="5"/>
        <v>1.0000000009313226E-2</v>
      </c>
      <c r="K42" s="5">
        <v>508713.56999999995</v>
      </c>
      <c r="L42" s="5">
        <v>149445.79999999999</v>
      </c>
      <c r="M42" s="5">
        <f>K42-L42</f>
        <v>359267.76999999996</v>
      </c>
      <c r="N42" s="5">
        <f t="shared" si="2"/>
        <v>79.91411574585608</v>
      </c>
      <c r="O42" s="5"/>
      <c r="P42" s="5"/>
      <c r="Q42" s="8" t="s">
        <v>73</v>
      </c>
      <c r="R42" s="7" t="s">
        <v>64</v>
      </c>
      <c r="W42" s="13"/>
      <c r="X42" s="13"/>
      <c r="Y42" s="13"/>
      <c r="Z42" s="13"/>
      <c r="AA42" s="13"/>
      <c r="AB42" s="13"/>
    </row>
    <row r="43" spans="1:28" ht="63" x14ac:dyDescent="0.25">
      <c r="A43" s="24" t="s">
        <v>24</v>
      </c>
      <c r="B43" s="5">
        <v>413529.39</v>
      </c>
      <c r="C43" s="5">
        <v>0</v>
      </c>
      <c r="D43" s="5">
        <v>413529.39</v>
      </c>
      <c r="E43" s="5">
        <v>413529.38999999978</v>
      </c>
      <c r="F43" s="5">
        <v>0</v>
      </c>
      <c r="G43" s="5">
        <v>413529.39</v>
      </c>
      <c r="H43" s="5">
        <f t="shared" si="5"/>
        <v>0</v>
      </c>
      <c r="I43" s="5">
        <f t="shared" si="5"/>
        <v>0</v>
      </c>
      <c r="J43" s="5">
        <f t="shared" si="5"/>
        <v>0</v>
      </c>
      <c r="K43" s="5">
        <v>386450.6999999999</v>
      </c>
      <c r="L43" s="5">
        <v>0</v>
      </c>
      <c r="M43" s="5">
        <f>K43</f>
        <v>386450.6999999999</v>
      </c>
      <c r="N43" s="5">
        <f t="shared" si="2"/>
        <v>93.451810039426732</v>
      </c>
      <c r="O43" s="5"/>
      <c r="P43" s="5">
        <f t="shared" si="2"/>
        <v>93.451810039426675</v>
      </c>
      <c r="Q43" s="8" t="s">
        <v>73</v>
      </c>
      <c r="R43" s="6" t="s">
        <v>25</v>
      </c>
    </row>
    <row r="44" spans="1:28" ht="63" x14ac:dyDescent="0.25">
      <c r="A44" s="24" t="s">
        <v>26</v>
      </c>
      <c r="B44" s="5">
        <v>161904.85</v>
      </c>
      <c r="C44" s="5">
        <v>0</v>
      </c>
      <c r="D44" s="5">
        <v>161904.85</v>
      </c>
      <c r="E44" s="5">
        <v>157156.06000000003</v>
      </c>
      <c r="F44" s="5">
        <v>0</v>
      </c>
      <c r="G44" s="5">
        <v>157156.06000000003</v>
      </c>
      <c r="H44" s="5">
        <f t="shared" si="5"/>
        <v>-4748.789999999979</v>
      </c>
      <c r="I44" s="5">
        <f t="shared" si="5"/>
        <v>0</v>
      </c>
      <c r="J44" s="5">
        <f t="shared" si="5"/>
        <v>-4748.789999999979</v>
      </c>
      <c r="K44" s="5">
        <v>110592.15000000001</v>
      </c>
      <c r="L44" s="5">
        <v>0</v>
      </c>
      <c r="M44" s="5">
        <f>K44</f>
        <v>110592.15000000001</v>
      </c>
      <c r="N44" s="5">
        <f t="shared" si="2"/>
        <v>70.370910291337154</v>
      </c>
      <c r="O44" s="5"/>
      <c r="P44" s="5">
        <f t="shared" si="2"/>
        <v>70.370910291337154</v>
      </c>
      <c r="Q44" s="8" t="s">
        <v>73</v>
      </c>
      <c r="R44" s="6" t="s">
        <v>25</v>
      </c>
    </row>
    <row r="45" spans="1:28" ht="63" x14ac:dyDescent="0.25">
      <c r="A45" s="1" t="s">
        <v>27</v>
      </c>
      <c r="B45" s="2">
        <v>288557</v>
      </c>
      <c r="C45" s="2">
        <v>288557</v>
      </c>
      <c r="D45" s="2">
        <v>0</v>
      </c>
      <c r="E45" s="2">
        <f t="shared" ref="E45:M45" si="15">SUM(E46)</f>
        <v>288557</v>
      </c>
      <c r="F45" s="2">
        <f t="shared" si="15"/>
        <v>288557</v>
      </c>
      <c r="G45" s="2">
        <f t="shared" si="15"/>
        <v>0</v>
      </c>
      <c r="H45" s="2">
        <f t="shared" si="15"/>
        <v>0</v>
      </c>
      <c r="I45" s="2">
        <f t="shared" si="15"/>
        <v>0</v>
      </c>
      <c r="J45" s="2">
        <f t="shared" si="15"/>
        <v>0</v>
      </c>
      <c r="K45" s="2">
        <f t="shared" si="15"/>
        <v>244245.11</v>
      </c>
      <c r="L45" s="2">
        <f t="shared" si="15"/>
        <v>244245.11</v>
      </c>
      <c r="M45" s="2">
        <f t="shared" si="15"/>
        <v>0</v>
      </c>
      <c r="N45" s="2">
        <f t="shared" si="2"/>
        <v>84.643626735792239</v>
      </c>
      <c r="O45" s="2">
        <f t="shared" si="2"/>
        <v>84.643626735792239</v>
      </c>
      <c r="P45" s="5"/>
      <c r="Q45" s="17"/>
      <c r="R45" s="4"/>
    </row>
    <row r="46" spans="1:28" ht="141.75" x14ac:dyDescent="0.25">
      <c r="A46" s="24" t="s">
        <v>28</v>
      </c>
      <c r="B46" s="8">
        <v>288557</v>
      </c>
      <c r="C46" s="8">
        <v>288557</v>
      </c>
      <c r="D46" s="8">
        <v>0</v>
      </c>
      <c r="E46" s="8">
        <v>288557</v>
      </c>
      <c r="F46" s="8">
        <v>288557</v>
      </c>
      <c r="G46" s="8">
        <v>0</v>
      </c>
      <c r="H46" s="8">
        <f t="shared" si="5"/>
        <v>0</v>
      </c>
      <c r="I46" s="5">
        <f t="shared" si="5"/>
        <v>0</v>
      </c>
      <c r="J46" s="5">
        <f t="shared" si="5"/>
        <v>0</v>
      </c>
      <c r="K46" s="5">
        <v>244245.11</v>
      </c>
      <c r="L46" s="5">
        <v>244245.11</v>
      </c>
      <c r="M46" s="5">
        <v>0</v>
      </c>
      <c r="N46" s="5">
        <f t="shared" si="2"/>
        <v>84.643626735792239</v>
      </c>
      <c r="O46" s="5">
        <f t="shared" si="2"/>
        <v>84.643626735792239</v>
      </c>
      <c r="P46" s="5"/>
      <c r="Q46" s="8" t="s">
        <v>73</v>
      </c>
      <c r="R46" s="6" t="s">
        <v>63</v>
      </c>
    </row>
    <row r="47" spans="1:28" ht="87" customHeight="1" x14ac:dyDescent="0.25">
      <c r="A47" s="1" t="s">
        <v>50</v>
      </c>
      <c r="B47" s="2">
        <v>51110.600000000006</v>
      </c>
      <c r="C47" s="2">
        <v>0</v>
      </c>
      <c r="D47" s="2">
        <v>51110.600000000006</v>
      </c>
      <c r="E47" s="2">
        <f t="shared" ref="E47:M47" si="16">SUM(E48)</f>
        <v>51110.600000000006</v>
      </c>
      <c r="F47" s="2">
        <f t="shared" si="16"/>
        <v>0</v>
      </c>
      <c r="G47" s="2">
        <f t="shared" si="16"/>
        <v>51110.600000000006</v>
      </c>
      <c r="H47" s="2">
        <f t="shared" si="16"/>
        <v>0</v>
      </c>
      <c r="I47" s="2">
        <f t="shared" si="16"/>
        <v>0</v>
      </c>
      <c r="J47" s="2">
        <f t="shared" si="16"/>
        <v>0</v>
      </c>
      <c r="K47" s="2">
        <f t="shared" si="16"/>
        <v>39168.61</v>
      </c>
      <c r="L47" s="2">
        <f t="shared" si="16"/>
        <v>0</v>
      </c>
      <c r="M47" s="2">
        <f t="shared" si="16"/>
        <v>39168.61</v>
      </c>
      <c r="N47" s="2">
        <f t="shared" si="2"/>
        <v>76.635003306554793</v>
      </c>
      <c r="O47" s="5"/>
      <c r="P47" s="2">
        <f t="shared" si="2"/>
        <v>76.635003306554793</v>
      </c>
      <c r="Q47" s="17"/>
      <c r="R47" s="12"/>
    </row>
    <row r="48" spans="1:28" ht="102" customHeight="1" x14ac:dyDescent="0.25">
      <c r="A48" s="24" t="s">
        <v>51</v>
      </c>
      <c r="B48" s="5">
        <v>51110.600000000006</v>
      </c>
      <c r="C48" s="5">
        <v>0</v>
      </c>
      <c r="D48" s="5">
        <v>51110.600000000006</v>
      </c>
      <c r="E48" s="5">
        <v>51110.600000000006</v>
      </c>
      <c r="F48" s="5">
        <v>0</v>
      </c>
      <c r="G48" s="5">
        <v>51110.600000000006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v>39168.61</v>
      </c>
      <c r="L48" s="5">
        <v>0</v>
      </c>
      <c r="M48" s="5">
        <v>39168.61</v>
      </c>
      <c r="N48" s="5">
        <f t="shared" si="2"/>
        <v>76.635003306554793</v>
      </c>
      <c r="O48" s="5"/>
      <c r="P48" s="5">
        <f t="shared" si="2"/>
        <v>76.635003306554793</v>
      </c>
      <c r="Q48" s="8" t="s">
        <v>79</v>
      </c>
      <c r="R48" s="6" t="s">
        <v>63</v>
      </c>
    </row>
    <row r="49" spans="1:18" ht="78.75" x14ac:dyDescent="0.25">
      <c r="A49" s="1" t="s">
        <v>46</v>
      </c>
      <c r="B49" s="2">
        <v>3926090.21</v>
      </c>
      <c r="C49" s="2">
        <v>3689689.7</v>
      </c>
      <c r="D49" s="2">
        <v>236400.51</v>
      </c>
      <c r="E49" s="2">
        <f t="shared" ref="E49:M49" si="17">SUM(E50:E51)</f>
        <v>4245439.21</v>
      </c>
      <c r="F49" s="2">
        <f t="shared" si="17"/>
        <v>4059742.9</v>
      </c>
      <c r="G49" s="2">
        <f t="shared" si="17"/>
        <v>185696.31000000006</v>
      </c>
      <c r="H49" s="2">
        <f t="shared" si="17"/>
        <v>319349</v>
      </c>
      <c r="I49" s="2">
        <f t="shared" si="17"/>
        <v>370053.19999999972</v>
      </c>
      <c r="J49" s="2">
        <f t="shared" si="17"/>
        <v>-50704.199999999953</v>
      </c>
      <c r="K49" s="2">
        <f t="shared" si="17"/>
        <v>3896208.41</v>
      </c>
      <c r="L49" s="2">
        <f t="shared" si="17"/>
        <v>3729013.4</v>
      </c>
      <c r="M49" s="2">
        <f t="shared" si="17"/>
        <v>167195.01000000024</v>
      </c>
      <c r="N49" s="5">
        <f t="shared" si="2"/>
        <v>91.77397713816282</v>
      </c>
      <c r="O49" s="5">
        <f t="shared" si="2"/>
        <v>91.853437319885458</v>
      </c>
      <c r="P49" s="5">
        <f t="shared" si="2"/>
        <v>90.036797177068408</v>
      </c>
      <c r="Q49" s="8" t="s">
        <v>73</v>
      </c>
      <c r="R49" s="12"/>
    </row>
    <row r="50" spans="1:18" ht="53.25" customHeight="1" x14ac:dyDescent="0.25">
      <c r="A50" s="24" t="s">
        <v>29</v>
      </c>
      <c r="B50" s="5">
        <v>3925738.21</v>
      </c>
      <c r="C50" s="5">
        <v>3689689.7</v>
      </c>
      <c r="D50" s="5">
        <v>236048.51</v>
      </c>
      <c r="E50" s="5">
        <v>4245087.21</v>
      </c>
      <c r="F50" s="5">
        <v>4059742.9</v>
      </c>
      <c r="G50" s="5">
        <f>E50-F50</f>
        <v>185344.31000000006</v>
      </c>
      <c r="H50" s="5">
        <f t="shared" si="5"/>
        <v>319349</v>
      </c>
      <c r="I50" s="5">
        <f t="shared" si="5"/>
        <v>370053.19999999972</v>
      </c>
      <c r="J50" s="5">
        <f t="shared" si="5"/>
        <v>-50704.199999999953</v>
      </c>
      <c r="K50" s="5">
        <v>3895856.41</v>
      </c>
      <c r="L50" s="5">
        <v>3729013.4</v>
      </c>
      <c r="M50" s="5">
        <f>K50-L50</f>
        <v>166843.01000000024</v>
      </c>
      <c r="N50" s="5">
        <f t="shared" si="2"/>
        <v>91.773295041446275</v>
      </c>
      <c r="O50" s="5">
        <f t="shared" si="2"/>
        <v>91.853437319885458</v>
      </c>
      <c r="P50" s="5"/>
      <c r="Q50" s="8" t="s">
        <v>73</v>
      </c>
      <c r="R50" s="7" t="s">
        <v>30</v>
      </c>
    </row>
    <row r="51" spans="1:18" ht="54" customHeight="1" x14ac:dyDescent="0.25">
      <c r="A51" s="24" t="s">
        <v>55</v>
      </c>
      <c r="B51" s="5">
        <v>352</v>
      </c>
      <c r="C51" s="5">
        <v>0</v>
      </c>
      <c r="D51" s="5">
        <v>352</v>
      </c>
      <c r="E51" s="5">
        <v>352</v>
      </c>
      <c r="F51" s="5">
        <v>0</v>
      </c>
      <c r="G51" s="5">
        <v>352</v>
      </c>
      <c r="H51" s="5">
        <f t="shared" si="5"/>
        <v>0</v>
      </c>
      <c r="I51" s="5">
        <f t="shared" si="5"/>
        <v>0</v>
      </c>
      <c r="J51" s="5">
        <f t="shared" si="5"/>
        <v>0</v>
      </c>
      <c r="K51" s="5">
        <v>352</v>
      </c>
      <c r="L51" s="5">
        <v>0</v>
      </c>
      <c r="M51" s="5">
        <f>K51</f>
        <v>352</v>
      </c>
      <c r="N51" s="5">
        <f t="shared" si="2"/>
        <v>100</v>
      </c>
      <c r="O51" s="5"/>
      <c r="P51" s="5">
        <f t="shared" si="2"/>
        <v>100</v>
      </c>
      <c r="Q51" s="8"/>
      <c r="R51" s="7" t="s">
        <v>63</v>
      </c>
    </row>
    <row r="52" spans="1:18" ht="63" x14ac:dyDescent="0.25">
      <c r="A52" s="1" t="s">
        <v>31</v>
      </c>
      <c r="B52" s="2">
        <v>40000</v>
      </c>
      <c r="C52" s="2">
        <v>40000</v>
      </c>
      <c r="D52" s="2">
        <v>0</v>
      </c>
      <c r="E52" s="2">
        <f t="shared" ref="E52:M52" si="18">SUM(E53:E53)</f>
        <v>40000</v>
      </c>
      <c r="F52" s="2">
        <f t="shared" si="18"/>
        <v>40000</v>
      </c>
      <c r="G52" s="2">
        <f t="shared" si="18"/>
        <v>0</v>
      </c>
      <c r="H52" s="2">
        <f t="shared" si="18"/>
        <v>0</v>
      </c>
      <c r="I52" s="2">
        <f t="shared" si="18"/>
        <v>0</v>
      </c>
      <c r="J52" s="2">
        <f t="shared" si="18"/>
        <v>0</v>
      </c>
      <c r="K52" s="2">
        <f t="shared" si="18"/>
        <v>11034.11</v>
      </c>
      <c r="L52" s="2">
        <f t="shared" si="18"/>
        <v>11034.11</v>
      </c>
      <c r="M52" s="2">
        <f t="shared" si="18"/>
        <v>0</v>
      </c>
      <c r="N52" s="2">
        <f t="shared" si="2"/>
        <v>27.585275000000003</v>
      </c>
      <c r="O52" s="2">
        <f t="shared" si="2"/>
        <v>27.585275000000003</v>
      </c>
      <c r="P52" s="5"/>
      <c r="Q52" s="17"/>
      <c r="R52" s="12"/>
    </row>
    <row r="53" spans="1:18" ht="110.25" x14ac:dyDescent="0.25">
      <c r="A53" s="25" t="s">
        <v>47</v>
      </c>
      <c r="B53" s="5">
        <v>40000</v>
      </c>
      <c r="C53" s="5">
        <v>40000</v>
      </c>
      <c r="D53" s="5">
        <v>0</v>
      </c>
      <c r="E53" s="5">
        <v>40000</v>
      </c>
      <c r="F53" s="5">
        <v>40000</v>
      </c>
      <c r="G53" s="5">
        <v>0</v>
      </c>
      <c r="H53" s="5">
        <f t="shared" si="5"/>
        <v>0</v>
      </c>
      <c r="I53" s="5">
        <f t="shared" si="5"/>
        <v>0</v>
      </c>
      <c r="J53" s="5">
        <f t="shared" si="5"/>
        <v>0</v>
      </c>
      <c r="K53" s="5">
        <v>11034.11</v>
      </c>
      <c r="L53" s="5">
        <v>11034.11</v>
      </c>
      <c r="M53" s="5">
        <v>0</v>
      </c>
      <c r="N53" s="5">
        <f t="shared" si="2"/>
        <v>27.585275000000003</v>
      </c>
      <c r="O53" s="5">
        <f t="shared" si="2"/>
        <v>27.585275000000003</v>
      </c>
      <c r="P53" s="5"/>
      <c r="Q53" s="8" t="s">
        <v>80</v>
      </c>
      <c r="R53" s="6" t="s">
        <v>63</v>
      </c>
    </row>
    <row r="54" spans="1:18" ht="89.25" customHeight="1" x14ac:dyDescent="0.25">
      <c r="A54" s="1" t="s">
        <v>32</v>
      </c>
      <c r="B54" s="2">
        <v>215000</v>
      </c>
      <c r="C54" s="2">
        <v>215000</v>
      </c>
      <c r="D54" s="2">
        <v>0</v>
      </c>
      <c r="E54" s="2">
        <f t="shared" ref="E54:M54" si="19">SUM(E55:E56)</f>
        <v>215000</v>
      </c>
      <c r="F54" s="2">
        <f t="shared" si="19"/>
        <v>215000</v>
      </c>
      <c r="G54" s="2">
        <f t="shared" si="19"/>
        <v>0</v>
      </c>
      <c r="H54" s="2">
        <f t="shared" si="19"/>
        <v>0</v>
      </c>
      <c r="I54" s="2">
        <f t="shared" si="19"/>
        <v>0</v>
      </c>
      <c r="J54" s="2">
        <f t="shared" si="19"/>
        <v>0</v>
      </c>
      <c r="K54" s="2">
        <f t="shared" si="19"/>
        <v>212315.32</v>
      </c>
      <c r="L54" s="2">
        <f t="shared" si="19"/>
        <v>212315.32</v>
      </c>
      <c r="M54" s="2">
        <f t="shared" si="19"/>
        <v>0</v>
      </c>
      <c r="N54" s="2">
        <f t="shared" si="2"/>
        <v>98.751311627906972</v>
      </c>
      <c r="O54" s="2">
        <f t="shared" si="2"/>
        <v>98.751311627906972</v>
      </c>
      <c r="P54" s="5"/>
      <c r="Q54" s="17"/>
      <c r="R54" s="12"/>
    </row>
    <row r="55" spans="1:18" ht="74.25" customHeight="1" x14ac:dyDescent="0.25">
      <c r="A55" s="24" t="s">
        <v>49</v>
      </c>
      <c r="B55" s="5">
        <v>115000</v>
      </c>
      <c r="C55" s="5">
        <v>115000</v>
      </c>
      <c r="D55" s="5">
        <v>0</v>
      </c>
      <c r="E55" s="5">
        <v>115000</v>
      </c>
      <c r="F55" s="5">
        <v>115000</v>
      </c>
      <c r="G55" s="5">
        <v>0</v>
      </c>
      <c r="H55" s="5">
        <f t="shared" si="5"/>
        <v>0</v>
      </c>
      <c r="I55" s="5">
        <f t="shared" si="5"/>
        <v>0</v>
      </c>
      <c r="J55" s="5">
        <f t="shared" si="5"/>
        <v>0</v>
      </c>
      <c r="K55" s="5">
        <v>113381.41</v>
      </c>
      <c r="L55" s="5">
        <f>K55</f>
        <v>113381.41</v>
      </c>
      <c r="M55" s="5">
        <v>0</v>
      </c>
      <c r="N55" s="5">
        <f t="shared" si="2"/>
        <v>98.592530434782617</v>
      </c>
      <c r="O55" s="5">
        <f t="shared" si="2"/>
        <v>98.592530434782617</v>
      </c>
      <c r="P55" s="5"/>
      <c r="Q55" s="8"/>
      <c r="R55" s="6" t="s">
        <v>63</v>
      </c>
    </row>
    <row r="56" spans="1:18" ht="39.75" customHeight="1" x14ac:dyDescent="0.25">
      <c r="A56" s="24" t="s">
        <v>33</v>
      </c>
      <c r="B56" s="5">
        <v>100000</v>
      </c>
      <c r="C56" s="5">
        <v>100000</v>
      </c>
      <c r="D56" s="5">
        <v>0</v>
      </c>
      <c r="E56" s="5">
        <v>100000</v>
      </c>
      <c r="F56" s="5">
        <v>100000</v>
      </c>
      <c r="G56" s="5">
        <v>0</v>
      </c>
      <c r="H56" s="5">
        <f t="shared" si="5"/>
        <v>0</v>
      </c>
      <c r="I56" s="5">
        <f t="shared" si="5"/>
        <v>0</v>
      </c>
      <c r="J56" s="5">
        <f t="shared" si="5"/>
        <v>0</v>
      </c>
      <c r="K56" s="5">
        <v>98933.91</v>
      </c>
      <c r="L56" s="5">
        <f>K56</f>
        <v>98933.91</v>
      </c>
      <c r="M56" s="5">
        <v>0</v>
      </c>
      <c r="N56" s="5">
        <f t="shared" si="2"/>
        <v>98.933909999999997</v>
      </c>
      <c r="O56" s="5">
        <f t="shared" si="2"/>
        <v>98.933909999999997</v>
      </c>
      <c r="P56" s="5"/>
      <c r="Q56" s="8" t="s">
        <v>73</v>
      </c>
      <c r="R56" s="6" t="s">
        <v>63</v>
      </c>
    </row>
    <row r="57" spans="1:18" ht="15.75" x14ac:dyDescent="0.25">
      <c r="A57" s="32" t="s">
        <v>34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ht="35.25" customHeight="1" x14ac:dyDescent="0.25">
      <c r="A58" s="48" t="s">
        <v>35</v>
      </c>
      <c r="B58" s="43" t="s">
        <v>57</v>
      </c>
      <c r="C58" s="43"/>
      <c r="D58" s="43"/>
      <c r="E58" s="42" t="s">
        <v>58</v>
      </c>
      <c r="F58" s="42"/>
      <c r="G58" s="42"/>
      <c r="H58" s="42" t="s">
        <v>59</v>
      </c>
      <c r="I58" s="42"/>
      <c r="J58" s="42"/>
      <c r="K58" s="42" t="s">
        <v>60</v>
      </c>
      <c r="L58" s="42"/>
      <c r="M58" s="42"/>
      <c r="N58" s="43" t="s">
        <v>61</v>
      </c>
      <c r="O58" s="42"/>
      <c r="P58" s="42"/>
      <c r="Q58" s="49" t="s">
        <v>62</v>
      </c>
      <c r="R58" s="53" t="s">
        <v>45</v>
      </c>
    </row>
    <row r="59" spans="1:18" ht="15.75" customHeight="1" x14ac:dyDescent="0.25">
      <c r="A59" s="48"/>
      <c r="B59" s="43"/>
      <c r="C59" s="43"/>
      <c r="D59" s="4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50"/>
      <c r="R59" s="54"/>
    </row>
    <row r="60" spans="1:18" ht="15.75" x14ac:dyDescent="0.25">
      <c r="A60" s="48"/>
      <c r="B60" s="43" t="s">
        <v>39</v>
      </c>
      <c r="C60" s="56" t="s">
        <v>41</v>
      </c>
      <c r="D60" s="56"/>
      <c r="E60" s="43" t="s">
        <v>39</v>
      </c>
      <c r="F60" s="56" t="s">
        <v>41</v>
      </c>
      <c r="G60" s="56"/>
      <c r="H60" s="43" t="s">
        <v>39</v>
      </c>
      <c r="I60" s="56" t="s">
        <v>41</v>
      </c>
      <c r="J60" s="56"/>
      <c r="K60" s="57" t="s">
        <v>39</v>
      </c>
      <c r="L60" s="51" t="s">
        <v>41</v>
      </c>
      <c r="M60" s="52"/>
      <c r="N60" s="49" t="s">
        <v>39</v>
      </c>
      <c r="O60" s="51" t="s">
        <v>41</v>
      </c>
      <c r="P60" s="52"/>
      <c r="Q60" s="23"/>
      <c r="R60" s="54"/>
    </row>
    <row r="61" spans="1:18" ht="72.75" customHeight="1" x14ac:dyDescent="0.25">
      <c r="A61" s="48"/>
      <c r="B61" s="43"/>
      <c r="C61" s="22" t="s">
        <v>42</v>
      </c>
      <c r="D61" s="22" t="s">
        <v>43</v>
      </c>
      <c r="E61" s="43"/>
      <c r="F61" s="22" t="s">
        <v>42</v>
      </c>
      <c r="G61" s="22" t="s">
        <v>43</v>
      </c>
      <c r="H61" s="43"/>
      <c r="I61" s="22" t="s">
        <v>42</v>
      </c>
      <c r="J61" s="22" t="s">
        <v>43</v>
      </c>
      <c r="K61" s="58"/>
      <c r="L61" s="22" t="s">
        <v>42</v>
      </c>
      <c r="M61" s="22" t="s">
        <v>43</v>
      </c>
      <c r="N61" s="50"/>
      <c r="O61" s="22" t="s">
        <v>42</v>
      </c>
      <c r="P61" s="22" t="s">
        <v>43</v>
      </c>
      <c r="Q61" s="22"/>
      <c r="R61" s="55"/>
    </row>
    <row r="62" spans="1:18" ht="15.75" x14ac:dyDescent="0.25">
      <c r="A62" s="1" t="s">
        <v>36</v>
      </c>
      <c r="B62" s="9">
        <v>103491</v>
      </c>
      <c r="C62" s="9">
        <v>103491</v>
      </c>
      <c r="D62" s="9">
        <v>0</v>
      </c>
      <c r="E62" s="9">
        <f t="shared" ref="E62:M62" si="20">SUM(E63:E64)</f>
        <v>103490.91</v>
      </c>
      <c r="F62" s="9">
        <f t="shared" si="20"/>
        <v>103490.91</v>
      </c>
      <c r="G62" s="9">
        <f t="shared" si="20"/>
        <v>0</v>
      </c>
      <c r="H62" s="9">
        <f t="shared" si="20"/>
        <v>-9.0000000000145519E-2</v>
      </c>
      <c r="I62" s="9">
        <f t="shared" si="20"/>
        <v>-9.0000000000145519E-2</v>
      </c>
      <c r="J62" s="9">
        <f t="shared" si="20"/>
        <v>0</v>
      </c>
      <c r="K62" s="9">
        <f t="shared" si="20"/>
        <v>98224.05</v>
      </c>
      <c r="L62" s="9">
        <f t="shared" si="20"/>
        <v>98224.05</v>
      </c>
      <c r="M62" s="9">
        <f t="shared" si="20"/>
        <v>0</v>
      </c>
      <c r="N62" s="16">
        <f t="shared" ref="N62:O64" si="21">K62/E62*100</f>
        <v>94.910799412238234</v>
      </c>
      <c r="O62" s="16">
        <f t="shared" si="21"/>
        <v>94.910799412238234</v>
      </c>
      <c r="P62" s="16">
        <v>0</v>
      </c>
      <c r="Q62" s="16"/>
      <c r="R62" s="11"/>
    </row>
    <row r="63" spans="1:18" ht="31.5" x14ac:dyDescent="0.25">
      <c r="A63" s="24" t="s">
        <v>48</v>
      </c>
      <c r="B63" s="10">
        <v>90235.7</v>
      </c>
      <c r="C63" s="10">
        <v>90235.7</v>
      </c>
      <c r="D63" s="10">
        <v>0</v>
      </c>
      <c r="E63" s="10">
        <v>90235.7</v>
      </c>
      <c r="F63" s="10">
        <v>90235.7</v>
      </c>
      <c r="G63" s="10">
        <v>0</v>
      </c>
      <c r="H63" s="10">
        <f t="shared" ref="H63:J64" si="22">E63-B63</f>
        <v>0</v>
      </c>
      <c r="I63" s="10">
        <f t="shared" si="22"/>
        <v>0</v>
      </c>
      <c r="J63" s="10">
        <f t="shared" si="22"/>
        <v>0</v>
      </c>
      <c r="K63" s="10">
        <v>90227.71</v>
      </c>
      <c r="L63" s="10">
        <v>90227.71</v>
      </c>
      <c r="M63" s="10">
        <v>0</v>
      </c>
      <c r="N63" s="26">
        <f t="shared" si="21"/>
        <v>99.99114541140591</v>
      </c>
      <c r="O63" s="26">
        <f t="shared" si="21"/>
        <v>99.99114541140591</v>
      </c>
      <c r="P63" s="10">
        <v>0</v>
      </c>
      <c r="Q63" s="10"/>
      <c r="R63" s="6" t="s">
        <v>63</v>
      </c>
    </row>
    <row r="64" spans="1:18" ht="110.25" x14ac:dyDescent="0.25">
      <c r="A64" s="24" t="s">
        <v>37</v>
      </c>
      <c r="B64" s="10">
        <v>13255.3</v>
      </c>
      <c r="C64" s="10">
        <v>13255.3</v>
      </c>
      <c r="D64" s="10">
        <v>0</v>
      </c>
      <c r="E64" s="10">
        <v>13255.21</v>
      </c>
      <c r="F64" s="10">
        <v>13255.21</v>
      </c>
      <c r="G64" s="10">
        <v>0</v>
      </c>
      <c r="H64" s="10">
        <f t="shared" si="22"/>
        <v>-9.0000000000145519E-2</v>
      </c>
      <c r="I64" s="10">
        <f t="shared" si="22"/>
        <v>-9.0000000000145519E-2</v>
      </c>
      <c r="J64" s="10">
        <f t="shared" si="22"/>
        <v>0</v>
      </c>
      <c r="K64" s="10">
        <v>7996.34</v>
      </c>
      <c r="L64" s="10">
        <v>7996.34</v>
      </c>
      <c r="M64" s="10">
        <v>0</v>
      </c>
      <c r="N64" s="26">
        <f t="shared" si="21"/>
        <v>60.326015204587478</v>
      </c>
      <c r="O64" s="26">
        <f t="shared" si="21"/>
        <v>60.326015204587478</v>
      </c>
      <c r="P64" s="10">
        <v>0</v>
      </c>
      <c r="Q64" s="21" t="s">
        <v>81</v>
      </c>
      <c r="R64" s="6" t="s">
        <v>38</v>
      </c>
    </row>
  </sheetData>
  <autoFilter ref="A11:R64"/>
  <mergeCells count="47">
    <mergeCell ref="H60:H61"/>
    <mergeCell ref="I60:J60"/>
    <mergeCell ref="K60:K61"/>
    <mergeCell ref="L60:M60"/>
    <mergeCell ref="N60:N61"/>
    <mergeCell ref="A32:A33"/>
    <mergeCell ref="A36:A37"/>
    <mergeCell ref="A57:R57"/>
    <mergeCell ref="A58:A61"/>
    <mergeCell ref="B58:D59"/>
    <mergeCell ref="E58:G59"/>
    <mergeCell ref="H58:J59"/>
    <mergeCell ref="K58:M59"/>
    <mergeCell ref="N58:P59"/>
    <mergeCell ref="Q58:Q59"/>
    <mergeCell ref="O60:P60"/>
    <mergeCell ref="R58:R61"/>
    <mergeCell ref="B60:B61"/>
    <mergeCell ref="C60:D60"/>
    <mergeCell ref="E60:E61"/>
    <mergeCell ref="F60:G60"/>
    <mergeCell ref="A26:A27"/>
    <mergeCell ref="Q8:Q10"/>
    <mergeCell ref="R8:R10"/>
    <mergeCell ref="B9:B10"/>
    <mergeCell ref="C9:D9"/>
    <mergeCell ref="E9:E10"/>
    <mergeCell ref="F9:G9"/>
    <mergeCell ref="H9:H10"/>
    <mergeCell ref="I9:J9"/>
    <mergeCell ref="K9:K10"/>
    <mergeCell ref="L9:M9"/>
    <mergeCell ref="N9:N10"/>
    <mergeCell ref="O9:P9"/>
    <mergeCell ref="A16:A18"/>
    <mergeCell ref="A21:A22"/>
    <mergeCell ref="A24:A25"/>
    <mergeCell ref="A2:R2"/>
    <mergeCell ref="A3:R3"/>
    <mergeCell ref="A6:R6"/>
    <mergeCell ref="A7:A10"/>
    <mergeCell ref="B7:R7"/>
    <mergeCell ref="B8:D8"/>
    <mergeCell ref="E8:G8"/>
    <mergeCell ref="H8:J8"/>
    <mergeCell ref="K8:M8"/>
    <mergeCell ref="N8:P8"/>
  </mergeCells>
  <pageMargins left="0.39370078740157483" right="0.39370078740157483" top="0.39370078740157483" bottom="0.39370078740157483" header="0.31496062992125984" footer="0.31496062992125984"/>
  <pageSetup paperSize="9" scale="42" fitToHeight="0" orientation="landscape" r:id="rId1"/>
  <headerFooter>
    <oddHeader>&amp;R&amp;P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 год</vt:lpstr>
      <vt:lpstr>Лист2</vt:lpstr>
      <vt:lpstr>Лист3</vt:lpstr>
      <vt:lpstr>'2020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2021-03-22T08:19:23Z</dcterms:modified>
</cp:coreProperties>
</file>