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195" windowHeight="7965" tabRatio="502" activeTab="2"/>
  </bookViews>
  <sheets>
    <sheet name="стр.1" sheetId="1" r:id="rId1"/>
    <sheet name="Лист2" sheetId="2" r:id="rId2"/>
    <sheet name="стр.3_4" sheetId="3" r:id="rId3"/>
  </sheets>
  <definedNames>
    <definedName name="_xlnm.Print_Area" localSheetId="0">'стр.1'!$B$1:$FJ$36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6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6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6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W6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<sst xmlns="http://schemas.openxmlformats.org/spreadsheetml/2006/main" count="526" uniqueCount="274">
  <si>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</si>
  <si>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</si>
  <si>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</si>
  <si>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</si>
  <si>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</si>
  <si>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</si>
  <si>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</si>
  <si>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</si>
  <si>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</si>
  <si>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</si>
  <si>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</si>
  <si>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</si>
  <si>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</si>
  <si>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</si>
  <si>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</si>
  <si>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</si>
  <si>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</si>
  <si>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</si>
  <si>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</si>
  <si>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</si>
  <si>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</si>
  <si>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</si>
  <si>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</si>
  <si>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</si>
  <si>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</si>
  <si>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</si>
  <si>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</si>
  <si>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</si>
  <si>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</si>
  <si>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</si>
  <si>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</si>
  <si>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</si>
  <si>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</si>
  <si>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</si>
  <si>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</si>
  <si>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</si>
  <si>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</si>
  <si>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</si>
  <si>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</si>
  <si>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</si>
  <si>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</si>
  <si>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</si>
  <si>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</si>
  <si>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</si>
  <si>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</si>
  <si>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</si>
  <si>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</si>
  <si>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</si>
  <si>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</si>
  <si>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</si>
  <si>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</si>
  <si>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</si>
  <si>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</si>
  <si>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</si>
  <si>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</si>
  <si>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</si>
  <si>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</si>
  <si>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</si>
  <si>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</si>
  <si>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</si>
  <si>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</si>
  <si>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</si>
  <si>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</si>
  <si>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</si>
  <si>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</si>
  <si>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</si>
  <si>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</si>
  <si>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</si>
  <si>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</si>
  <si>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</si>
  <si>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</si>
  <si>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</si>
  <si>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</si>
  <si>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</si>
  <si>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</si>
  <si>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</si>
  <si>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</si>
  <si>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</si>
  <si>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</si>
  <si>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</si>
  <si>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</si>
  <si>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</si>
  <si>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</si>
  <si>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985 1170102002 0000 180</t>
  </si>
  <si>
    <t>-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</si>
  <si>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</si>
  <si>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</si>
  <si>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</si>
  <si>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</si>
  <si>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</si>
  <si>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</si>
  <si>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</si>
  <si>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</si>
  <si>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</si>
  <si>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</si>
  <si>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</si>
  <si>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</si>
  <si>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</si>
  <si>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</si>
  <si>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</si>
  <si>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</si>
  <si>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</si>
  <si>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</si>
  <si>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</si>
  <si>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</si>
  <si>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</si>
  <si>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по ОКТМО</t>
  </si>
  <si>
    <t>985 01 06 10 01 02 0000 510</t>
  </si>
  <si>
    <t>985 01 06 10 01 02 0000 610</t>
  </si>
  <si>
    <t>Обслуживание государственного долга субъекта Российской Федерации.  Обслуживание внутреннего долга.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</si>
  <si>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</si>
  <si>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</si>
  <si>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</si>
  <si>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</si>
  <si>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</si>
  <si>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</si>
  <si>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</si>
  <si>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</si>
  <si>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>985 0113 6420310040 244 226</t>
  </si>
  <si>
    <t>985 0113 6420310040 000 000</t>
  </si>
  <si>
    <t>985 1301 6420110010 720 231</t>
  </si>
  <si>
    <t>985 1301 6420110010 000 000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</si>
  <si>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</si>
  <si>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</si>
  <si>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</si>
  <si>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</si>
  <si>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</si>
  <si>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</si>
  <si>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</si>
  <si>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</si>
  <si>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</si>
  <si>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</si>
  <si>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</si>
  <si>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985 1402 6410570060 512 251</t>
  </si>
  <si>
    <t>985 1402 6410570060 000 000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</si>
  <si>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</si>
  <si>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</si>
  <si>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</si>
  <si>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</si>
  <si>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</si>
  <si>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</si>
  <si>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</si>
  <si>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</si>
  <si>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</si>
  <si>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</si>
  <si>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</si>
  <si>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</si>
  <si>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</si>
  <si>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</si>
  <si>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</si>
  <si>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</si>
  <si>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>ГРБС</t>
  </si>
  <si>
    <t>Прочая закупка товаров, работ и услуг. Прочие работы, услуги.</t>
  </si>
  <si>
    <t>985 0113 6890110070 000 000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</si>
  <si>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</si>
  <si>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</si>
  <si>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Другие вопросы в области национальной экономики. Мероприятия и проекты.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</si>
  <si>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</si>
  <si>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</si>
  <si>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</si>
  <si>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</si>
  <si>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</si>
  <si>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</si>
  <si>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</si>
  <si>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главный бухгалтер</t>
  </si>
  <si>
    <t>985 2022552702 0000 150</t>
  </si>
  <si>
    <t>985 2023590002 0000 150</t>
  </si>
  <si>
    <t>985 2186001002 0000 150</t>
  </si>
  <si>
    <t>985 01 01 00 00 00 0000 800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</si>
  <si>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</si>
  <si>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985 01 03 01 00 00 0000 800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</si>
  <si>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</si>
  <si>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</si>
  <si>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985 01 06 00 00 00 0000 000</t>
  </si>
  <si>
    <t>985 01 06 05 00 00 0000 500</t>
  </si>
  <si>
    <t>985 01 06 05 02 00 0000 500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</si>
  <si>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</si>
  <si>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985 01 06 05 02 02 0000 540 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</si>
  <si>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</si>
  <si>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985 0111 6890110050 870 200</t>
  </si>
  <si>
    <t>985 0111 6890110060 870 200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</si>
  <si>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</si>
  <si>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</si>
  <si>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985 2193590002 0000 150</t>
  </si>
  <si>
    <t>Возврат остатков единой субвенции из бюджетов субъектов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</si>
  <si>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</si>
  <si>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985 01 06 10 02 02 0002  550</t>
  </si>
  <si>
    <t>985 0113 6890110070 831 297</t>
  </si>
  <si>
    <t>Исполнение судебных актов Российской Федерации и мировых соглашений по возмещению причиненного вреда. Иные выплаты текущего характера организациям.</t>
  </si>
  <si>
    <t xml:space="preserve">Начальник отдела </t>
  </si>
  <si>
    <t>учета бюджетных операций</t>
  </si>
  <si>
    <t xml:space="preserve">Предоставление бюджетных кредитов внутри страны в валюте Российской Федерации
</t>
  </si>
  <si>
    <t>Доходы от размещения временно свободных средств бюджетов субъектов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</si>
  <si>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</si>
  <si>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985 1161010002 0000 140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</si>
  <si>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</si>
  <si>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Невыясненные поступления, зачисляемые в бюджеты субъектов Российской Федерации</t>
  </si>
  <si>
    <t>Резервные средства. Расходы.</t>
  </si>
  <si>
    <t>Другие общегосударственные вопросы. Поддержание рейтингов кредитоспособности Ленинградской области</t>
  </si>
  <si>
    <t>985 0113 6890114100 000 000</t>
  </si>
  <si>
    <t>985 0113 6890114100 870 200</t>
  </si>
  <si>
    <t>985 0412 6430113760 000 000</t>
  </si>
  <si>
    <t>985 0412 6430113760 244 226</t>
  </si>
  <si>
    <t>985 0412 6430213760 000 000</t>
  </si>
  <si>
    <t>985 0412 6430213760 244 226</t>
  </si>
  <si>
    <t>Прочая закупка товаров, работ и услуг. Увеличение стоимости прочих оборотных запасов (материалов)</t>
  </si>
  <si>
    <t>985 0412 6430213760 244 346</t>
  </si>
  <si>
    <t>Дотации на выравнивание бюджетной обеспеченности. Перечисления другим бюджетам бюджетной системы Российской Федерации.</t>
  </si>
  <si>
    <t>Иные дотации. Перечисления другим бюджетам бюджетной системы  Российской Федерации.</t>
  </si>
  <si>
    <t>985 1403 6630474840 000 000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</si>
  <si>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Российской Федерации.</t>
  </si>
  <si>
    <t>985 1403 6630474840 521 251</t>
  </si>
  <si>
    <t>Иные межбюджетные трансферты. Перечисления другим бюджетам бюджетной системы Российской Федерации.</t>
  </si>
  <si>
    <t>учета и консолидированной отчетности-</t>
  </si>
  <si>
    <t xml:space="preserve">Начальник департамента бюджетного </t>
  </si>
  <si>
    <t>985 0113 6430113870 000 000</t>
  </si>
  <si>
    <t>985 0113 6430113870 244 226</t>
  </si>
  <si>
    <t>985 1402 6410570020 000 000</t>
  </si>
  <si>
    <t>985 1402 6410570020 512 251</t>
  </si>
  <si>
    <t>Иные дотации. 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потенциала.</t>
  </si>
  <si>
    <t>985 01 06 10 01 02 0002 510</t>
  </si>
  <si>
    <t>Увеличение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</si>
  <si>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985 01 06 10 01 02 0002 610</t>
  </si>
  <si>
    <t>Уменьшение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</si>
  <si>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М.В.Ивакина</t>
  </si>
  <si>
    <t>И.Г.Нюнин</t>
  </si>
  <si>
    <t>Е.В.Черемухина</t>
  </si>
  <si>
    <t>Первый заместитель председателя комитета финансов</t>
  </si>
  <si>
    <r>
      <t xml:space="preserve">Периодичность: месячная, </t>
    </r>
    <r>
      <rPr>
        <u val="single"/>
        <sz val="8"/>
        <rFont val="Arial"/>
        <family val="2"/>
      </rPr>
      <t>квартальная</t>
    </r>
    <r>
      <rPr>
        <sz val="8"/>
        <rFont val="Arial"/>
        <family val="2"/>
      </rPr>
      <t>, годовая</t>
    </r>
  </si>
  <si>
    <t>Субсидии бюджетам субъектов Российской Федерации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</si>
  <si>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</si>
  <si>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>Другие общегосударственные вопросы. Работы по методическому сопровождению мероприятий по повышению эффективности управления общественными финансами.</t>
  </si>
  <si>
    <t>Другие общегосударственные вопросы. Исполнение судебных актов Российской Федерации и мировых соглашений по возмещению вреда.</t>
  </si>
  <si>
    <t xml:space="preserve">Другие общегосударственные вопросы. 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политики". </t>
  </si>
  <si>
    <t xml:space="preserve">Обслуживание государственного (муниципального) внутреннего долга. Процентные платежи по государственному долгу Ленинградской области.  </t>
  </si>
  <si>
    <t>Субвенции. Перечисления другим бюджетам бюджетной системы  Российской Федерации.</t>
  </si>
  <si>
    <t>Прочие межбюджетные трансферты общего характера. Субсидии на поддержку развития общественной инфраструктуры муниципального значения.</t>
  </si>
  <si>
    <t>985 01 06 10 04 02 0000  520</t>
  </si>
  <si>
    <t>Увеличение финансовых активов в собственности субъектов Российской Федерации за счет приобретения ценных бумаг (кроме акций) по договорам репо</t>
  </si>
  <si>
    <t>985 01 06 10 04 02 0000  620</t>
  </si>
  <si>
    <t>Уменьшение финансовых активов в собственности субъектов Российской Федерации за счет продажи ценных бумаг (кроме акций) по договорам репо</t>
  </si>
  <si>
    <t>985 01 05 02 01 02 0000 510</t>
  </si>
  <si>
    <t>Увеличение прочих остатков денежных средств бюджетов субъектов Российской Федерации</t>
  </si>
  <si>
    <t>985 01 05 02 01 02 0000 610</t>
  </si>
  <si>
    <t>Уменьшение прочих остатков денежных средств бюджетов субъектов Российской Федерации</t>
  </si>
  <si>
    <t>985 2199000002 0000 150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</si>
  <si>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</si>
  <si>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985 1110210202 0000 120</t>
  </si>
  <si>
    <t>Доходы от операций по управлению остатками средств на едином казначейском счете, зачисляемые в бюджеты субъектов Российской Федерации</t>
  </si>
  <si>
    <t>985 2021554902 0000 150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</si>
  <si>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</si>
  <si>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985 2186001002 3100 150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</si>
  <si>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 (средства, подлежащие возврату в областной бюджет в случае недостижения целевых показателей результативности субсидии)</t>
  </si>
  <si>
    <t>985 2186001002 3200 150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</si>
  <si>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 (средства, подлежащие возврату в областной бюджет в связи с несоблюдением доли софинансирования из местного бюджета, установленной соглашением о предоставлении субсидии)</t>
  </si>
  <si>
    <t>Привлечение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</si>
  <si>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</si>
  <si>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985 1403 6890155490 540 251</t>
  </si>
  <si>
    <t>985 1403 6890155490 000 000</t>
  </si>
  <si>
    <t>Прочие межбюджетные трансферты общего характера. Грант за достижение показателей деятельности органов исполнительной власти субъектов Российской Федерации.</t>
  </si>
  <si>
    <t>января</t>
  </si>
  <si>
    <t>22</t>
  </si>
  <si>
    <t>01.01.2022</t>
  </si>
  <si>
    <t>985 1170502002 0000 180</t>
  </si>
  <si>
    <t>985 2021539902 0000 150</t>
  </si>
  <si>
    <t>Дотации бюджетам субъектов Российской Федерации на премирование победителей Всероссийского конкурса "Лучшая муниципальная практика"</t>
  </si>
  <si>
    <t>985 2192552702 0000 150</t>
  </si>
  <si>
    <t>Возврат остатков субсидий на государственную поддержку малого и среднего предпринимательства из бюджетов субъектов Российской Федерации</t>
  </si>
  <si>
    <t>985 1402 6890153990 512 251</t>
  </si>
  <si>
    <t>985 1402 6890153990 512 000</t>
  </si>
  <si>
    <t>Иные дотации. Дотации на премирование муниципальных образований - победителей Всероссийского конкурса "Лучшая муниципальная практика".</t>
  </si>
  <si>
    <t>Прочие неналоговые доходы бюджетов субъектов Российской Федерации</t>
  </si>
  <si>
    <t>04</t>
  </si>
  <si>
    <t>февраля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</si>
</sst>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171" fontId="4" fillId="0" borderId="12" xfId="58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171" fontId="4" fillId="0" borderId="15" xfId="58" applyFont="1" applyFill="1" applyBorder="1" applyAlignment="1">
      <alignment horizontal="center"/>
    </xf>
    <xf numFmtId="171" fontId="4" fillId="0" borderId="16" xfId="58" applyFont="1" applyFill="1" applyBorder="1" applyAlignment="1">
      <alignment horizontal="center"/>
    </xf>
    <xf numFmtId="171" fontId="4" fillId="0" borderId="17" xfId="58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1" fontId="4" fillId="0" borderId="12" xfId="58" applyFont="1" applyFill="1" applyBorder="1" applyAlignment="1">
      <alignment horizontal="center"/>
    </xf>
    <xf numFmtId="171" fontId="4" fillId="0" borderId="18" xfId="58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171" fontId="4" fillId="0" borderId="22" xfId="58" applyFont="1" applyFill="1" applyBorder="1" applyAlignment="1">
      <alignment horizontal="center"/>
    </xf>
    <xf numFmtId="171" fontId="4" fillId="0" borderId="23" xfId="58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71" fontId="4" fillId="0" borderId="30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43" fontId="4" fillId="0" borderId="3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5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171" fontId="2" fillId="0" borderId="12" xfId="58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9" xfId="0" applyFont="1" applyFill="1" applyBorder="1" applyAlignment="1">
      <alignment horizontal="left" wrapText="1" indent="2"/>
    </xf>
    <xf numFmtId="49" fontId="6" fillId="0" borderId="2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0" fontId="1" fillId="0" borderId="19" xfId="0" applyFont="1" applyFill="1" applyBorder="1" applyAlignment="1">
      <alignment horizontal="left" wrapText="1" indent="2"/>
    </xf>
    <xf numFmtId="171" fontId="4" fillId="0" borderId="21" xfId="58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9" fontId="5" fillId="0" borderId="56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171" fontId="4" fillId="0" borderId="15" xfId="58" applyFont="1" applyFill="1" applyBorder="1" applyAlignment="1">
      <alignment/>
    </xf>
    <xf numFmtId="171" fontId="4" fillId="0" borderId="16" xfId="58" applyFont="1" applyFill="1" applyBorder="1" applyAlignment="1">
      <alignment/>
    </xf>
    <xf numFmtId="171" fontId="4" fillId="0" borderId="21" xfId="58" applyFont="1" applyFill="1" applyBorder="1" applyAlignment="1">
      <alignment/>
    </xf>
    <xf numFmtId="171" fontId="4" fillId="0" borderId="12" xfId="58" applyFont="1" applyFill="1" applyBorder="1" applyAlignment="1">
      <alignment/>
    </xf>
    <xf numFmtId="171" fontId="4" fillId="0" borderId="18" xfId="58" applyFont="1" applyFill="1" applyBorder="1" applyAlignment="1">
      <alignment/>
    </xf>
    <xf numFmtId="171" fontId="2" fillId="0" borderId="57" xfId="58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2" fillId="0" borderId="21" xfId="58" applyNumberFormat="1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8" xfId="58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4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71" fontId="2" fillId="0" borderId="30" xfId="58" applyFont="1" applyFill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49" fontId="6" fillId="0" borderId="3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171" fontId="2" fillId="0" borderId="37" xfId="0" applyNumberFormat="1" applyFont="1" applyFill="1" applyBorder="1" applyAlignment="1">
      <alignment horizontal="center"/>
    </xf>
    <xf numFmtId="171" fontId="2" fillId="0" borderId="38" xfId="0" applyNumberFormat="1" applyFont="1" applyFill="1" applyBorder="1" applyAlignment="1">
      <alignment horizontal="center"/>
    </xf>
    <xf numFmtId="171" fontId="2" fillId="0" borderId="39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171" fontId="4" fillId="0" borderId="12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171" fontId="2" fillId="0" borderId="18" xfId="58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71" fontId="4" fillId="0" borderId="15" xfId="58" applyFont="1" applyFill="1" applyBorder="1" applyAlignment="1">
      <alignment horizontal="center" vertical="center"/>
    </xf>
    <xf numFmtId="171" fontId="4" fillId="0" borderId="16" xfId="58" applyFont="1" applyFill="1" applyBorder="1" applyAlignment="1">
      <alignment horizontal="center" vertical="center"/>
    </xf>
    <xf numFmtId="171" fontId="4" fillId="0" borderId="21" xfId="58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3" fillId="0" borderId="14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1" fontId="4" fillId="0" borderId="18" xfId="58" applyFont="1" applyFill="1" applyBorder="1" applyAlignment="1">
      <alignment horizontal="center" vertical="center"/>
    </xf>
    <xf numFmtId="171" fontId="2" fillId="0" borderId="15" xfId="58" applyFont="1" applyFill="1" applyBorder="1" applyAlignment="1">
      <alignment horizontal="center" vertical="center"/>
    </xf>
    <xf numFmtId="171" fontId="2" fillId="0" borderId="16" xfId="58" applyFont="1" applyFill="1" applyBorder="1" applyAlignment="1">
      <alignment horizontal="center" vertical="center"/>
    </xf>
    <xf numFmtId="171" fontId="2" fillId="0" borderId="21" xfId="58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171" fontId="2" fillId="0" borderId="31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32" xfId="58" applyFont="1" applyFill="1" applyBorder="1" applyAlignment="1">
      <alignment horizontal="center" vertical="center"/>
    </xf>
    <xf numFmtId="171" fontId="2" fillId="0" borderId="33" xfId="58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34" xfId="58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left" indent="2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171" fontId="2" fillId="0" borderId="30" xfId="58" applyFont="1" applyFill="1" applyBorder="1" applyAlignment="1">
      <alignment horizontal="center" vertical="center"/>
    </xf>
    <xf numFmtId="171" fontId="2" fillId="0" borderId="37" xfId="58" applyFont="1" applyFill="1" applyBorder="1" applyAlignment="1">
      <alignment horizontal="center" vertical="center"/>
    </xf>
    <xf numFmtId="171" fontId="2" fillId="0" borderId="38" xfId="58" applyFont="1" applyFill="1" applyBorder="1" applyAlignment="1">
      <alignment horizontal="center" vertical="center"/>
    </xf>
    <xf numFmtId="171" fontId="2" fillId="0" borderId="39" xfId="58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indent="2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9" fontId="5" fillId="0" borderId="3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4" fontId="4" fillId="0" borderId="64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171" fontId="2" fillId="0" borderId="63" xfId="58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49" fontId="1" fillId="0" borderId="65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4" fontId="4" fillId="0" borderId="66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67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top"/>
    </xf>
    <xf numFmtId="49" fontId="1" fillId="0" borderId="46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 vertical="center"/>
    </xf>
    <xf numFmtId="171" fontId="4" fillId="0" borderId="30" xfId="58" applyFont="1" applyFill="1" applyBorder="1" applyAlignment="1">
      <alignment horizontal="center" vertical="center"/>
    </xf>
    <xf numFmtId="0" fontId="1" fillId="0" borderId="54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49" fontId="1" fillId="0" borderId="68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" fontId="4" fillId="0" borderId="69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7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7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171" fontId="4" fillId="0" borderId="69" xfId="58" applyFont="1" applyFill="1" applyBorder="1" applyAlignment="1">
      <alignment horizontal="center" vertical="center"/>
    </xf>
    <xf numFmtId="171" fontId="4" fillId="0" borderId="31" xfId="58" applyFont="1" applyFill="1" applyBorder="1" applyAlignment="1">
      <alignment horizontal="center" vertical="center"/>
    </xf>
    <xf numFmtId="171" fontId="4" fillId="0" borderId="11" xfId="58" applyFont="1" applyFill="1" applyBorder="1" applyAlignment="1">
      <alignment horizontal="center" vertical="center"/>
    </xf>
    <xf numFmtId="171" fontId="4" fillId="0" borderId="32" xfId="58" applyFont="1" applyFill="1" applyBorder="1" applyAlignment="1">
      <alignment horizontal="center" vertical="center"/>
    </xf>
    <xf numFmtId="171" fontId="4" fillId="0" borderId="33" xfId="58" applyFont="1" applyFill="1" applyBorder="1" applyAlignment="1">
      <alignment horizontal="center" vertical="center"/>
    </xf>
    <xf numFmtId="171" fontId="4" fillId="0" borderId="10" xfId="58" applyFont="1" applyFill="1" applyBorder="1" applyAlignment="1">
      <alignment horizontal="center" vertical="center"/>
    </xf>
    <xf numFmtId="171" fontId="4" fillId="0" borderId="34" xfId="58" applyFont="1" applyFill="1" applyBorder="1" applyAlignment="1">
      <alignment horizontal="center" vertical="center"/>
    </xf>
    <xf numFmtId="171" fontId="12" fillId="0" borderId="16" xfId="58" applyFont="1" applyBorder="1" applyAlignment="1">
      <alignment horizontal="center" vertical="center"/>
    </xf>
    <xf numFmtId="171" fontId="12" fillId="0" borderId="21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6"/>
  <sheetViews>
    <sheetView view="pageBreakPreview" zoomScale="110" zoomScaleNormal="115" zoomScaleSheetLayoutView="110" zoomScalePageLayoutView="0" workbookViewId="0" topLeftCell="B1">
      <selection activeCell="A19" sqref="A19:AM19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2.8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122" t="s">
        <v>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</row>
    <row r="3" spans="1:149" ht="12" customHeight="1">
      <c r="A3" s="122" t="s">
        <v>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</row>
    <row r="4" spans="1:149" ht="12" customHeight="1">
      <c r="A4" s="122" t="s">
        <v>58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</row>
    <row r="5" spans="1:166" ht="12" customHeight="1" thickBot="1">
      <c r="A5" s="122" t="s">
        <v>69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3"/>
      <c r="ET5" s="97" t="s">
        <v>0</v>
      </c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9"/>
    </row>
    <row r="6" spans="2:166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R6" s="2" t="s">
        <v>2</v>
      </c>
      <c r="ET6" s="100" t="s">
        <v>30</v>
      </c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2"/>
    </row>
    <row r="7" spans="62:166" ht="15" customHeight="1">
      <c r="BJ7" s="2" t="s">
        <v>77</v>
      </c>
      <c r="BK7" s="109" t="s">
        <v>260</v>
      </c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10">
        <v>20</v>
      </c>
      <c r="CG7" s="110"/>
      <c r="CH7" s="110"/>
      <c r="CI7" s="110"/>
      <c r="CJ7" s="111" t="s">
        <v>261</v>
      </c>
      <c r="CK7" s="111"/>
      <c r="CL7" s="111"/>
      <c r="CM7" s="1" t="s">
        <v>59</v>
      </c>
      <c r="ER7" s="2" t="s">
        <v>1</v>
      </c>
      <c r="ET7" s="91" t="s">
        <v>262</v>
      </c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3"/>
    </row>
    <row r="8" spans="1:166" ht="18" customHeight="1">
      <c r="A8" s="1" t="s">
        <v>60</v>
      </c>
      <c r="B8" s="1" t="s">
        <v>60</v>
      </c>
      <c r="BJ8" s="2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13"/>
      <c r="CK8" s="13"/>
      <c r="CL8" s="13"/>
      <c r="ER8" s="2"/>
      <c r="ET8" s="103" t="s">
        <v>151</v>
      </c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11.25">
      <c r="A9" s="1" t="s">
        <v>61</v>
      </c>
      <c r="B9" s="1" t="s">
        <v>61</v>
      </c>
      <c r="BJ9" s="2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2"/>
      <c r="CG9" s="2"/>
      <c r="CH9" s="2"/>
      <c r="CI9" s="2"/>
      <c r="CJ9" s="13"/>
      <c r="CK9" s="13"/>
      <c r="CL9" s="13"/>
      <c r="ER9" s="2"/>
      <c r="ET9" s="106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8"/>
    </row>
    <row r="10" spans="1:166" ht="11.25">
      <c r="A10" s="1" t="s">
        <v>62</v>
      </c>
      <c r="B10" s="1" t="s">
        <v>62</v>
      </c>
      <c r="ER10" s="2" t="s">
        <v>13</v>
      </c>
      <c r="ET10" s="91" t="s">
        <v>78</v>
      </c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3"/>
    </row>
    <row r="11" spans="1:166" ht="12.75">
      <c r="A11" s="1" t="s">
        <v>63</v>
      </c>
      <c r="B11" s="1" t="s">
        <v>63</v>
      </c>
      <c r="AU11" s="87" t="s">
        <v>80</v>
      </c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R11" s="2" t="s">
        <v>64</v>
      </c>
      <c r="ET11" s="112" t="s">
        <v>79</v>
      </c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4"/>
    </row>
    <row r="12" spans="1:166" ht="15" customHeight="1">
      <c r="A12" s="1" t="s">
        <v>3</v>
      </c>
      <c r="B12" s="1" t="s">
        <v>3</v>
      </c>
      <c r="V12" s="117" t="s">
        <v>81</v>
      </c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R12" s="2" t="s">
        <v>106</v>
      </c>
      <c r="ET12" s="91" t="s">
        <v>104</v>
      </c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3"/>
    </row>
    <row r="13" spans="1:166" ht="15" customHeight="1">
      <c r="A13" s="1" t="s">
        <v>85</v>
      </c>
      <c r="B13" s="1" t="s">
        <v>228</v>
      </c>
      <c r="AH13" s="29"/>
      <c r="AI13" s="30"/>
      <c r="AJ13" s="30"/>
      <c r="AK13" s="30"/>
      <c r="AL13" s="30"/>
      <c r="AM13" s="30"/>
      <c r="ET13" s="91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3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94">
        <v>383</v>
      </c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6"/>
    </row>
    <row r="15" spans="1:166" ht="19.5" customHeight="1">
      <c r="A15" s="115" t="s">
        <v>14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</row>
    <row r="16" spans="1:166" ht="11.25" customHeight="1">
      <c r="A16" s="74" t="s">
        <v>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5"/>
      <c r="AN16" s="73" t="s">
        <v>17</v>
      </c>
      <c r="AO16" s="74"/>
      <c r="AP16" s="74"/>
      <c r="AQ16" s="74"/>
      <c r="AR16" s="74"/>
      <c r="AS16" s="75"/>
      <c r="AT16" s="73" t="s">
        <v>65</v>
      </c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5"/>
      <c r="BJ16" s="73" t="s">
        <v>53</v>
      </c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5"/>
      <c r="CF16" s="70" t="s">
        <v>18</v>
      </c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3" t="s">
        <v>22</v>
      </c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</row>
    <row r="17" spans="1:166" ht="32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  <c r="AN17" s="76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8"/>
      <c r="BJ17" s="76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8"/>
      <c r="CF17" s="71" t="s">
        <v>74</v>
      </c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2"/>
      <c r="CW17" s="70" t="s">
        <v>19</v>
      </c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2"/>
      <c r="DN17" s="70" t="s">
        <v>20</v>
      </c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2"/>
      <c r="EE17" s="70" t="s">
        <v>21</v>
      </c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6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</row>
    <row r="18" spans="1:166" ht="12" thickBot="1">
      <c r="A18" s="119">
        <v>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20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9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67">
        <v>9</v>
      </c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</row>
    <row r="19" spans="1:166" ht="15.75" customHeight="1">
      <c r="A19" s="121" t="s">
        <v>15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81" t="s">
        <v>31</v>
      </c>
      <c r="AO19" s="82"/>
      <c r="AP19" s="82"/>
      <c r="AQ19" s="82"/>
      <c r="AR19" s="82"/>
      <c r="AS19" s="82"/>
      <c r="AT19" s="83" t="s">
        <v>39</v>
      </c>
      <c r="AU19" s="83"/>
      <c r="AV19" s="83"/>
      <c r="AW19" s="83"/>
      <c r="AX19" s="83"/>
      <c r="AY19" s="83"/>
      <c r="AZ19" s="83"/>
      <c r="BA19" s="83"/>
      <c r="BB19" s="83"/>
      <c r="BC19" s="84"/>
      <c r="BD19" s="85"/>
      <c r="BE19" s="85"/>
      <c r="BF19" s="85"/>
      <c r="BG19" s="85"/>
      <c r="BH19" s="85"/>
      <c r="BI19" s="86"/>
      <c r="BJ19" s="118">
        <f>BJ21+BJ22+BJ23+BJ24+BJ28+BJ29+BJ30</f>
        <v>1472007491.6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5">
        <f>SUM(CF21:CV36)</f>
        <v>1795414495.38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124" t="s">
        <v>84</v>
      </c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5">
        <f>DN26</f>
        <v>-1446006703.07</v>
      </c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5">
        <f>SUM(EE21:ES36)</f>
        <v>349407792.3100002</v>
      </c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5">
        <v>0</v>
      </c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79"/>
    </row>
    <row r="20" spans="1:166" ht="15" customHeight="1">
      <c r="A20" s="116" t="s">
        <v>16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43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88"/>
      <c r="BD20" s="89"/>
      <c r="BE20" s="89"/>
      <c r="BF20" s="89"/>
      <c r="BG20" s="89"/>
      <c r="BH20" s="89"/>
      <c r="BI20" s="90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80"/>
    </row>
    <row r="21" spans="1:166" ht="41.25" customHeight="1">
      <c r="A21" s="41" t="s">
        <v>192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43" t="s">
        <v>31</v>
      </c>
      <c r="AO21" s="44"/>
      <c r="AP21" s="44"/>
      <c r="AQ21" s="44"/>
      <c r="AR21" s="44"/>
      <c r="AS21" s="44"/>
      <c r="AT21" s="45" t="s">
        <v>105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47"/>
      <c r="BE21" s="47"/>
      <c r="BF21" s="47"/>
      <c r="BG21" s="47"/>
      <c r="BH21" s="47"/>
      <c r="BI21" s="48"/>
      <c r="BJ21" s="39">
        <v>500000000</v>
      </c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7">
        <v>713503263.23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49" t="s">
        <v>84</v>
      </c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 t="s">
        <v>84</v>
      </c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37">
        <f>SUM(CF21)</f>
        <v>713503263.23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63">
        <v>0</v>
      </c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64"/>
    </row>
    <row r="22" spans="1:166" ht="41.25" customHeight="1">
      <c r="A22" s="41" t="s">
        <v>248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43" t="s">
        <v>31</v>
      </c>
      <c r="AO22" s="44"/>
      <c r="AP22" s="44"/>
      <c r="AQ22" s="44"/>
      <c r="AR22" s="44"/>
      <c r="AS22" s="44"/>
      <c r="AT22" s="45" t="s">
        <v>247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47"/>
      <c r="BE22" s="47"/>
      <c r="BF22" s="47"/>
      <c r="BG22" s="47"/>
      <c r="BH22" s="47"/>
      <c r="BI22" s="48"/>
      <c r="BJ22" s="39">
        <v>37108846</v>
      </c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7">
        <v>138742193.79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49" t="s">
        <v>84</v>
      </c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 t="s">
        <v>84</v>
      </c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37">
        <f>SUM(CF22)</f>
        <v>138742193.79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63">
        <v>0</v>
      </c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64"/>
    </row>
    <row r="23" spans="1:166" ht="49.5" customHeight="1">
      <c r="A23" s="41" t="s">
        <v>193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2"/>
      <c r="AN23" s="43" t="s">
        <v>31</v>
      </c>
      <c r="AO23" s="44"/>
      <c r="AP23" s="44"/>
      <c r="AQ23" s="44"/>
      <c r="AR23" s="44"/>
      <c r="AS23" s="44"/>
      <c r="AT23" s="45" t="s">
        <v>82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47"/>
      <c r="BE23" s="47"/>
      <c r="BF23" s="47"/>
      <c r="BG23" s="47"/>
      <c r="BH23" s="47"/>
      <c r="BI23" s="48"/>
      <c r="BJ23" s="39">
        <v>311500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7">
        <v>311533.34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49" t="s">
        <v>84</v>
      </c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 t="s">
        <v>84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37">
        <f>SUM(CF23)</f>
        <v>311533.34</v>
      </c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63">
        <v>0</v>
      </c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64"/>
    </row>
    <row r="24" spans="1:166" ht="51" customHeight="1">
      <c r="A24" s="41" t="s">
        <v>195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2"/>
      <c r="AN24" s="43" t="s">
        <v>31</v>
      </c>
      <c r="AO24" s="44"/>
      <c r="AP24" s="44"/>
      <c r="AQ24" s="44"/>
      <c r="AR24" s="44"/>
      <c r="AS24" s="44"/>
      <c r="AT24" s="45" t="s">
        <v>194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47"/>
      <c r="BE24" s="47"/>
      <c r="BF24" s="47"/>
      <c r="BG24" s="47"/>
      <c r="BH24" s="47"/>
      <c r="BI24" s="48"/>
      <c r="BJ24" s="39">
        <v>372945.6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7">
        <v>3277598.84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49" t="s">
        <v>84</v>
      </c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 t="s">
        <v>84</v>
      </c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37">
        <f aca="true" t="shared" si="0" ref="EE24:EE36">SUM(CF24)</f>
        <v>3277598.84</v>
      </c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9">
        <v>0</v>
      </c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40"/>
    </row>
    <row r="25" spans="1:166" ht="27" customHeight="1">
      <c r="A25" s="41" t="s">
        <v>196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2"/>
      <c r="AN25" s="43" t="s">
        <v>31</v>
      </c>
      <c r="AO25" s="44"/>
      <c r="AP25" s="44"/>
      <c r="AQ25" s="44"/>
      <c r="AR25" s="44"/>
      <c r="AS25" s="44"/>
      <c r="AT25" s="45" t="s">
        <v>83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47"/>
      <c r="BE25" s="47"/>
      <c r="BF25" s="47"/>
      <c r="BG25" s="47"/>
      <c r="BH25" s="47"/>
      <c r="BI25" s="48"/>
      <c r="BJ25" s="39">
        <v>0</v>
      </c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7">
        <v>-649072.03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49" t="s">
        <v>84</v>
      </c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 t="s">
        <v>84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37">
        <f t="shared" si="0"/>
        <v>-649072.03</v>
      </c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4">
        <v>0</v>
      </c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6"/>
    </row>
    <row r="26" spans="1:166" ht="27" customHeight="1">
      <c r="A26" s="41" t="s">
        <v>271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2"/>
      <c r="AN26" s="43" t="s">
        <v>31</v>
      </c>
      <c r="AO26" s="44"/>
      <c r="AP26" s="44"/>
      <c r="AQ26" s="44"/>
      <c r="AR26" s="44"/>
      <c r="AS26" s="44"/>
      <c r="AT26" s="45" t="s">
        <v>263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47"/>
      <c r="BE26" s="47"/>
      <c r="BF26" s="47"/>
      <c r="BG26" s="47"/>
      <c r="BH26" s="47"/>
      <c r="BI26" s="48"/>
      <c r="BJ26" s="39">
        <v>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>
        <v>0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49" t="s">
        <v>84</v>
      </c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37">
        <v>-1446006703.07</v>
      </c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>
        <f>DN26</f>
        <v>-1446006703.07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4">
        <v>0</v>
      </c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6"/>
    </row>
    <row r="27" spans="1:166" ht="39" customHeight="1">
      <c r="A27" s="41" t="s">
        <v>265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2"/>
      <c r="AN27" s="43" t="s">
        <v>31</v>
      </c>
      <c r="AO27" s="44"/>
      <c r="AP27" s="44"/>
      <c r="AQ27" s="44"/>
      <c r="AR27" s="44"/>
      <c r="AS27" s="44"/>
      <c r="AT27" s="45" t="s">
        <v>264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47"/>
      <c r="BE27" s="47"/>
      <c r="BF27" s="47"/>
      <c r="BG27" s="47"/>
      <c r="BH27" s="47"/>
      <c r="BI27" s="48"/>
      <c r="BJ27" s="39">
        <v>0</v>
      </c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7">
        <v>5000000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49" t="s">
        <v>84</v>
      </c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 t="s">
        <v>84</v>
      </c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37">
        <f>SUM(CF27)</f>
        <v>5000000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4">
        <v>0</v>
      </c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6"/>
    </row>
    <row r="28" spans="1:166" ht="51.75" customHeight="1">
      <c r="A28" s="41" t="s">
        <v>250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2"/>
      <c r="AN28" s="43" t="s">
        <v>31</v>
      </c>
      <c r="AO28" s="44"/>
      <c r="AP28" s="44"/>
      <c r="AQ28" s="44"/>
      <c r="AR28" s="44"/>
      <c r="AS28" s="44"/>
      <c r="AT28" s="45" t="s">
        <v>249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47"/>
      <c r="BE28" s="47"/>
      <c r="BF28" s="47"/>
      <c r="BG28" s="47"/>
      <c r="BH28" s="47"/>
      <c r="BI28" s="48"/>
      <c r="BJ28" s="39">
        <v>721906100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7">
        <v>721906100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49" t="s">
        <v>84</v>
      </c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 t="s">
        <v>84</v>
      </c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37">
        <f>SUM(CF28)</f>
        <v>721906100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4">
        <v>0</v>
      </c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6"/>
    </row>
    <row r="29" spans="1:166" ht="75" customHeight="1">
      <c r="A29" s="41" t="s">
        <v>229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2"/>
      <c r="AN29" s="43" t="s">
        <v>31</v>
      </c>
      <c r="AO29" s="44"/>
      <c r="AP29" s="44"/>
      <c r="AQ29" s="44"/>
      <c r="AR29" s="44"/>
      <c r="AS29" s="44"/>
      <c r="AT29" s="45" t="s">
        <v>165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47"/>
      <c r="BE29" s="47"/>
      <c r="BF29" s="47"/>
      <c r="BG29" s="47"/>
      <c r="BH29" s="47"/>
      <c r="BI29" s="48"/>
      <c r="BJ29" s="39">
        <v>100544300</v>
      </c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>
        <v>100544300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49" t="s">
        <v>84</v>
      </c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 t="s">
        <v>84</v>
      </c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39">
        <f t="shared" si="0"/>
        <v>100544300</v>
      </c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63">
        <v>0</v>
      </c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64"/>
    </row>
    <row r="30" spans="1:166" ht="33" customHeight="1">
      <c r="A30" s="41" t="s">
        <v>139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  <c r="AN30" s="43" t="s">
        <v>31</v>
      </c>
      <c r="AO30" s="44"/>
      <c r="AP30" s="44"/>
      <c r="AQ30" s="44"/>
      <c r="AR30" s="44"/>
      <c r="AS30" s="44"/>
      <c r="AT30" s="45" t="s">
        <v>166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47"/>
      <c r="BE30" s="47"/>
      <c r="BF30" s="47"/>
      <c r="BG30" s="47"/>
      <c r="BH30" s="47"/>
      <c r="BI30" s="48"/>
      <c r="BJ30" s="39">
        <v>111763800</v>
      </c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7">
        <v>111265967.48</v>
      </c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126" t="s">
        <v>84</v>
      </c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8"/>
      <c r="DN30" s="49" t="s">
        <v>84</v>
      </c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37">
        <f t="shared" si="0"/>
        <v>111265967.48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63">
        <f>BJ30-CF30</f>
        <v>497832.5199999958</v>
      </c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64"/>
    </row>
    <row r="31" spans="1:166" ht="61.5" customHeight="1">
      <c r="A31" s="41" t="s">
        <v>140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2"/>
      <c r="AN31" s="43" t="s">
        <v>31</v>
      </c>
      <c r="AO31" s="44"/>
      <c r="AP31" s="44"/>
      <c r="AQ31" s="44"/>
      <c r="AR31" s="44"/>
      <c r="AS31" s="44"/>
      <c r="AT31" s="45" t="s">
        <v>167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47"/>
      <c r="BE31" s="47"/>
      <c r="BF31" s="47"/>
      <c r="BG31" s="47"/>
      <c r="BH31" s="47"/>
      <c r="BI31" s="48"/>
      <c r="BJ31" s="39">
        <v>0</v>
      </c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7">
        <v>1708645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49" t="s">
        <v>84</v>
      </c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 t="s">
        <v>84</v>
      </c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37">
        <f t="shared" si="0"/>
        <v>1708645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9">
        <v>0</v>
      </c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40"/>
    </row>
    <row r="32" spans="1:166" ht="85.5" customHeight="1">
      <c r="A32" s="41" t="s">
        <v>252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43" t="s">
        <v>31</v>
      </c>
      <c r="AO32" s="44"/>
      <c r="AP32" s="44"/>
      <c r="AQ32" s="44"/>
      <c r="AR32" s="44"/>
      <c r="AS32" s="44"/>
      <c r="AT32" s="45" t="s">
        <v>251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47"/>
      <c r="BE32" s="47"/>
      <c r="BF32" s="47"/>
      <c r="BG32" s="47"/>
      <c r="BH32" s="47"/>
      <c r="BI32" s="48"/>
      <c r="BJ32" s="39">
        <v>0</v>
      </c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7">
        <v>112512.74</v>
      </c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49" t="s">
        <v>84</v>
      </c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 t="s">
        <v>84</v>
      </c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37">
        <f>SUM(CF32)</f>
        <v>112512.74</v>
      </c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9">
        <v>0</v>
      </c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40"/>
    </row>
    <row r="33" spans="1:166" ht="108" customHeight="1">
      <c r="A33" s="41" t="s">
        <v>254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43" t="s">
        <v>31</v>
      </c>
      <c r="AO33" s="44"/>
      <c r="AP33" s="44"/>
      <c r="AQ33" s="44"/>
      <c r="AR33" s="44"/>
      <c r="AS33" s="44"/>
      <c r="AT33" s="45" t="s">
        <v>253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47"/>
      <c r="BE33" s="47"/>
      <c r="BF33" s="47"/>
      <c r="BG33" s="47"/>
      <c r="BH33" s="47"/>
      <c r="BI33" s="48"/>
      <c r="BJ33" s="39">
        <v>0</v>
      </c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7">
        <v>981.48</v>
      </c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49" t="s">
        <v>84</v>
      </c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 t="s">
        <v>84</v>
      </c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37">
        <f>SUM(CF33)</f>
        <v>981.48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9">
        <v>0</v>
      </c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40"/>
    </row>
    <row r="34" spans="1:166" ht="38.25" customHeight="1">
      <c r="A34" s="129" t="s">
        <v>267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  <c r="AN34" s="43" t="s">
        <v>31</v>
      </c>
      <c r="AO34" s="44"/>
      <c r="AP34" s="44"/>
      <c r="AQ34" s="44"/>
      <c r="AR34" s="44"/>
      <c r="AS34" s="44"/>
      <c r="AT34" s="45" t="s">
        <v>266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47"/>
      <c r="BE34" s="47"/>
      <c r="BF34" s="47"/>
      <c r="BG34" s="47"/>
      <c r="BH34" s="47"/>
      <c r="BI34" s="48"/>
      <c r="BJ34" s="39">
        <v>0</v>
      </c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7">
        <v>-7370</v>
      </c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49" t="s">
        <v>84</v>
      </c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 t="s">
        <v>84</v>
      </c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37">
        <f>SUM(CF34)</f>
        <v>-7370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9">
        <v>0</v>
      </c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40"/>
    </row>
    <row r="35" spans="1:166" ht="33.75" customHeight="1">
      <c r="A35" s="129" t="s">
        <v>184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43" t="s">
        <v>31</v>
      </c>
      <c r="AO35" s="44"/>
      <c r="AP35" s="44"/>
      <c r="AQ35" s="44"/>
      <c r="AR35" s="44"/>
      <c r="AS35" s="44"/>
      <c r="AT35" s="45" t="s">
        <v>183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47"/>
      <c r="BE35" s="47"/>
      <c r="BF35" s="47"/>
      <c r="BG35" s="47"/>
      <c r="BH35" s="47"/>
      <c r="BI35" s="48"/>
      <c r="BJ35" s="3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7">
        <v>-292658.49</v>
      </c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49" t="s">
        <v>84</v>
      </c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 t="s">
        <v>84</v>
      </c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37">
        <f>SUM(CF35)</f>
        <v>-292658.49</v>
      </c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9">
        <v>0</v>
      </c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40"/>
    </row>
    <row r="36" spans="1:166" ht="58.5" customHeight="1" thickBot="1">
      <c r="A36" s="55" t="s">
        <v>246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6"/>
      <c r="AN36" s="57" t="s">
        <v>31</v>
      </c>
      <c r="AO36" s="58"/>
      <c r="AP36" s="58"/>
      <c r="AQ36" s="58"/>
      <c r="AR36" s="58"/>
      <c r="AS36" s="58"/>
      <c r="AT36" s="59" t="s">
        <v>245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61"/>
      <c r="BE36" s="61"/>
      <c r="BF36" s="61"/>
      <c r="BG36" s="61"/>
      <c r="BH36" s="61"/>
      <c r="BI36" s="62"/>
      <c r="BJ36" s="53">
        <v>0</v>
      </c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1">
        <v>-9500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0" t="s">
        <v>84</v>
      </c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 t="s">
        <v>84</v>
      </c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1">
        <f t="shared" si="0"/>
        <v>-9500</v>
      </c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3">
        <v>0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4"/>
    </row>
    <row r="37" ht="80.25" customHeight="1"/>
  </sheetData>
  <sheetProtection/>
  <mergeCells count="200">
    <mergeCell ref="ET27:FJ27"/>
    <mergeCell ref="A34:AM34"/>
    <mergeCell ref="AN34:AS34"/>
    <mergeCell ref="AT34:BI34"/>
    <mergeCell ref="BJ34:CE34"/>
    <mergeCell ref="CF34:CV34"/>
    <mergeCell ref="CW34:DM34"/>
    <mergeCell ref="DN34:ED34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ET33:FJ33"/>
    <mergeCell ref="EE28:ES28"/>
    <mergeCell ref="ET28:FJ28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DN22:ED22"/>
    <mergeCell ref="EE22:ES22"/>
    <mergeCell ref="ET22:FJ22"/>
    <mergeCell ref="A28:AM28"/>
    <mergeCell ref="AN28:AS28"/>
    <mergeCell ref="AT28:BI28"/>
    <mergeCell ref="BJ28:CE28"/>
    <mergeCell ref="CF28:CV28"/>
    <mergeCell ref="CW28:DM28"/>
    <mergeCell ref="DN28:ED28"/>
    <mergeCell ref="A22:AM22"/>
    <mergeCell ref="AN22:AS22"/>
    <mergeCell ref="AT22:BI22"/>
    <mergeCell ref="BJ22:CE22"/>
    <mergeCell ref="CF22:CV22"/>
    <mergeCell ref="CW22:DM22"/>
    <mergeCell ref="DN35:ED35"/>
    <mergeCell ref="EE35:ES35"/>
    <mergeCell ref="ET35:FJ35"/>
    <mergeCell ref="A35:AM35"/>
    <mergeCell ref="AN35:AS35"/>
    <mergeCell ref="AT35:BI35"/>
    <mergeCell ref="BJ35:CE35"/>
    <mergeCell ref="CF35:CV35"/>
    <mergeCell ref="CW35:DM35"/>
    <mergeCell ref="ET25:FJ25"/>
    <mergeCell ref="DN31:ED31"/>
    <mergeCell ref="EE31:ES31"/>
    <mergeCell ref="ET31:FJ31"/>
    <mergeCell ref="A31:AM31"/>
    <mergeCell ref="AN31:AS31"/>
    <mergeCell ref="AT31:BI31"/>
    <mergeCell ref="BJ31:CE31"/>
    <mergeCell ref="CF31:CV31"/>
    <mergeCell ref="CW31:DM31"/>
    <mergeCell ref="AN29:AS29"/>
    <mergeCell ref="AT29:BI29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A24:AM24"/>
    <mergeCell ref="EE30:ES30"/>
    <mergeCell ref="ET30:FJ30"/>
    <mergeCell ref="A30:AM30"/>
    <mergeCell ref="AN30:AS30"/>
    <mergeCell ref="AT30:BI30"/>
    <mergeCell ref="BJ30:CE30"/>
    <mergeCell ref="CF30:CV30"/>
    <mergeCell ref="CW30:DM30"/>
    <mergeCell ref="A29:AM29"/>
    <mergeCell ref="DN30:ED30"/>
    <mergeCell ref="A2:ES2"/>
    <mergeCell ref="A3:ES3"/>
    <mergeCell ref="A4:ES4"/>
    <mergeCell ref="A5:ES5"/>
    <mergeCell ref="AT23:BI23"/>
    <mergeCell ref="CW19:DM19"/>
    <mergeCell ref="CF23:CV23"/>
    <mergeCell ref="DN19:ED19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19:AM19"/>
    <mergeCell ref="ET5:FJ5"/>
    <mergeCell ref="ET6:FJ6"/>
    <mergeCell ref="ET7:FJ7"/>
    <mergeCell ref="ET10:FJ10"/>
    <mergeCell ref="ET8:FJ9"/>
    <mergeCell ref="BJ23:CE23"/>
    <mergeCell ref="BK7:CE7"/>
    <mergeCell ref="CF7:CI7"/>
    <mergeCell ref="CJ7:CL7"/>
    <mergeCell ref="ET11:FJ11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AN19:AS19"/>
    <mergeCell ref="AT19:BI19"/>
    <mergeCell ref="AT24:BI24"/>
    <mergeCell ref="EE17:ES17"/>
    <mergeCell ref="EE23:ES23"/>
    <mergeCell ref="CW23:DM23"/>
    <mergeCell ref="DN23:ED23"/>
    <mergeCell ref="AN23:AS23"/>
    <mergeCell ref="AN24:AS24"/>
    <mergeCell ref="EE24:ES24"/>
    <mergeCell ref="ET19:FJ19"/>
    <mergeCell ref="ET20:FJ20"/>
    <mergeCell ref="CF16:ES16"/>
    <mergeCell ref="DN20:ED20"/>
    <mergeCell ref="CW21:DM21"/>
    <mergeCell ref="EE19:ES19"/>
    <mergeCell ref="EE18:ES18"/>
    <mergeCell ref="CW20:DM20"/>
    <mergeCell ref="ET23:FJ23"/>
    <mergeCell ref="ET18:FJ18"/>
    <mergeCell ref="DN18:ED18"/>
    <mergeCell ref="CW17:DM17"/>
    <mergeCell ref="DN17:ED17"/>
    <mergeCell ref="AN16:AS17"/>
    <mergeCell ref="AT16:BI17"/>
    <mergeCell ref="BJ16:CE17"/>
    <mergeCell ref="AN18:AS18"/>
    <mergeCell ref="AT18:BI18"/>
    <mergeCell ref="CF29:CV29"/>
    <mergeCell ref="CF24:CV24"/>
    <mergeCell ref="CW24:DM24"/>
    <mergeCell ref="DN24:ED24"/>
    <mergeCell ref="CF19:CV19"/>
    <mergeCell ref="A23:AM23"/>
    <mergeCell ref="BJ25:CE25"/>
    <mergeCell ref="BJ24:CE24"/>
    <mergeCell ref="A25:AM25"/>
    <mergeCell ref="AN25:AS25"/>
    <mergeCell ref="BJ29:CE29"/>
    <mergeCell ref="AT25:BI25"/>
    <mergeCell ref="ET24:FJ24"/>
    <mergeCell ref="CF25:CV25"/>
    <mergeCell ref="CW25:DM25"/>
    <mergeCell ref="DN25:ED25"/>
    <mergeCell ref="EE25:ES25"/>
    <mergeCell ref="EE29:ES29"/>
    <mergeCell ref="ET29:FJ29"/>
    <mergeCell ref="CW29:DM29"/>
    <mergeCell ref="DN29:ED29"/>
    <mergeCell ref="DN36:ED36"/>
    <mergeCell ref="EE36:ES36"/>
    <mergeCell ref="ET36:FJ36"/>
    <mergeCell ref="A36:AM36"/>
    <mergeCell ref="AN36:AS36"/>
    <mergeCell ref="AT36:BI36"/>
    <mergeCell ref="BJ36:CE36"/>
    <mergeCell ref="CF36:CV36"/>
    <mergeCell ref="CW36:DM36"/>
    <mergeCell ref="EE26:ES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6:FJ26"/>
    <mergeCell ref="EE34:ES34"/>
    <mergeCell ref="ET34:FJ34"/>
    <mergeCell ref="A26:AM26"/>
    <mergeCell ref="AN26:AS26"/>
    <mergeCell ref="AT26:BI26"/>
    <mergeCell ref="BJ26:CE26"/>
    <mergeCell ref="CF26:CV26"/>
    <mergeCell ref="CW26:DM26"/>
    <mergeCell ref="DN26:ED26"/>
  </mergeCells>
  <printOptions/>
  <pageMargins left="0.3937007874015748" right="0.2755905511811024" top="0.35433070866141736" bottom="0.31496062992125984" header="0.1968503937007874" footer="0.196850393700787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2"/>
  <sheetViews>
    <sheetView zoomScalePageLayoutView="0" workbookViewId="0" topLeftCell="C1">
      <pane xSplit="40" ySplit="4" topLeftCell="AQ5" activePane="bottomRight" state="frozen"/>
      <selection pane="topLeft" activeCell="C1" sqref="C1"/>
      <selection pane="topRight" activeCell="AQ1" sqref="AQ1"/>
      <selection pane="bottomLeft" activeCell="C5" sqref="C5"/>
      <selection pane="bottomRight" activeCell="A6" sqref="A6:AJ6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2.375" style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5.12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J1" s="2" t="s">
        <v>54</v>
      </c>
    </row>
    <row r="2" spans="1:166" ht="19.5" customHeight="1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</row>
    <row r="3" spans="1:166" ht="22.5" customHeight="1">
      <c r="A3" s="74" t="s">
        <v>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5"/>
      <c r="AK3" s="73" t="s">
        <v>17</v>
      </c>
      <c r="AL3" s="74"/>
      <c r="AM3" s="74"/>
      <c r="AN3" s="74"/>
      <c r="AO3" s="74"/>
      <c r="AP3" s="75"/>
      <c r="AQ3" s="73" t="s">
        <v>86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73" t="s">
        <v>49</v>
      </c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5"/>
      <c r="BU3" s="73" t="s">
        <v>24</v>
      </c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5"/>
      <c r="CH3" s="70" t="s">
        <v>18</v>
      </c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2"/>
      <c r="EK3" s="70" t="s">
        <v>25</v>
      </c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</row>
    <row r="4" spans="1:166" ht="43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  <c r="AK4" s="76"/>
      <c r="AL4" s="77"/>
      <c r="AM4" s="77"/>
      <c r="AN4" s="77"/>
      <c r="AO4" s="77"/>
      <c r="AP4" s="78"/>
      <c r="AQ4" s="76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8"/>
      <c r="BC4" s="76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8"/>
      <c r="BU4" s="76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8"/>
      <c r="CH4" s="71" t="s">
        <v>74</v>
      </c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2"/>
      <c r="CX4" s="70" t="s">
        <v>19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2"/>
      <c r="DK4" s="70" t="s">
        <v>20</v>
      </c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2"/>
      <c r="DX4" s="70" t="s">
        <v>21</v>
      </c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2"/>
      <c r="EK4" s="76" t="s">
        <v>87</v>
      </c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8"/>
      <c r="EX4" s="76" t="s">
        <v>29</v>
      </c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</row>
    <row r="5" spans="1:166" ht="12" thickBot="1">
      <c r="A5" s="68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67">
        <v>2</v>
      </c>
      <c r="AL5" s="68"/>
      <c r="AM5" s="68"/>
      <c r="AN5" s="68"/>
      <c r="AO5" s="68"/>
      <c r="AP5" s="69"/>
      <c r="AQ5" s="67">
        <v>3</v>
      </c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9"/>
      <c r="BC5" s="67">
        <v>4</v>
      </c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9"/>
      <c r="BU5" s="67">
        <v>5</v>
      </c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9"/>
      <c r="CH5" s="67">
        <v>6</v>
      </c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9"/>
      <c r="CX5" s="67">
        <v>7</v>
      </c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9"/>
      <c r="DK5" s="67">
        <v>8</v>
      </c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9"/>
      <c r="DX5" s="67">
        <v>9</v>
      </c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9"/>
      <c r="EK5" s="67">
        <v>10</v>
      </c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7">
        <v>11</v>
      </c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</row>
    <row r="6" spans="1:166" ht="15" customHeight="1">
      <c r="A6" s="177" t="s">
        <v>23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9"/>
      <c r="AK6" s="180" t="s">
        <v>32</v>
      </c>
      <c r="AL6" s="181"/>
      <c r="AM6" s="181"/>
      <c r="AN6" s="181"/>
      <c r="AO6" s="181"/>
      <c r="AP6" s="181"/>
      <c r="AQ6" s="182" t="s">
        <v>39</v>
      </c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74">
        <f>BC9+BC11+BC13+BC15+BC17+BC19+BC21+BC23+BC25+BC27+BC28+BC30+BC32+BC34+BC36+BC38+BC40+BC42+BC44+BC46+BC48+BC50</f>
        <v>6437818092.84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83">
        <f>BU9+BU11+BU13+BU15+BU17+BU19+BU21+BU23+BU25+BU27+BU28+BU30+BU32+BU34+BU36+BU38+BU40+BU42+BU44+BU46+BU48+BU50</f>
        <v>5959351355.84</v>
      </c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5"/>
      <c r="CH6" s="174">
        <f>CH9+CH11+CH13+CH15+CH17+CH19+CH21+CH23+CH25+CH27+CH28+CH30+CH32+CH34+CH36+CH38+CH40+CH42+CH44+CH46+CH48+CH50</f>
        <v>5910189215.99</v>
      </c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6">
        <v>0</v>
      </c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>
        <v>0</v>
      </c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4">
        <f>DX9+DX11+DX13+DX15+DX17+DX19+DX21+DX23+DX25+DX27+DX28+DX30+DX32+DX34+DX36+DX38+DX40+DX42+DX44+DX46+DX48+DX50</f>
        <v>5910189215.99</v>
      </c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4">
        <f>EK9+EK11+EK13+EK15+EK17+EK19+EK21+EK23+EK25+EK27+EK28+EK30+EK32+EK34+EK36+EK38+EK40+EK44+EK46+EK50</f>
        <v>527628876.85</v>
      </c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85">
        <f>EX9+EX11+EX13+EX15+EX17+EX19+EX21+EX23+EX25+EX27+EX28+EX30+EX32+EX34+EX36+EX38+EX40+EX44+EX46+EX50</f>
        <v>49162139.85</v>
      </c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86"/>
    </row>
    <row r="7" spans="1:166" ht="15.75" customHeight="1">
      <c r="A7" s="172" t="s">
        <v>16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73"/>
      <c r="AK7" s="48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71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67"/>
    </row>
    <row r="8" spans="1:166" ht="29.25" customHeight="1">
      <c r="A8" s="132" t="s">
        <v>113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4"/>
      <c r="AK8" s="135" t="s">
        <v>32</v>
      </c>
      <c r="AL8" s="136"/>
      <c r="AM8" s="136"/>
      <c r="AN8" s="136"/>
      <c r="AO8" s="136"/>
      <c r="AP8" s="136"/>
      <c r="AQ8" s="136" t="s">
        <v>112</v>
      </c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7">
        <f>BC9</f>
        <v>225500537</v>
      </c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1">
        <f>BU9</f>
        <v>0</v>
      </c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>
        <f>CH9</f>
        <v>0</v>
      </c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>
        <v>0</v>
      </c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>
        <v>0</v>
      </c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>
        <f aca="true" t="shared" si="0" ref="DX8:DX25">CH8</f>
        <v>0</v>
      </c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7">
        <v>0</v>
      </c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68">
        <v>0</v>
      </c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70"/>
    </row>
    <row r="9" spans="1:166" ht="26.25" customHeight="1">
      <c r="A9" s="140" t="s">
        <v>197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2"/>
      <c r="AK9" s="48" t="s">
        <v>32</v>
      </c>
      <c r="AL9" s="45"/>
      <c r="AM9" s="45"/>
      <c r="AN9" s="45"/>
      <c r="AO9" s="45"/>
      <c r="AP9" s="45"/>
      <c r="AQ9" s="45" t="s">
        <v>179</v>
      </c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37">
        <v>225500537</v>
      </c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39">
        <v>0</v>
      </c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>
        <v>0</v>
      </c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>
        <v>0</v>
      </c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>
        <v>0</v>
      </c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>
        <f t="shared" si="0"/>
        <v>0</v>
      </c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>
        <f>BC9-DX9</f>
        <v>225500537</v>
      </c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143">
        <f>BU9-DX9</f>
        <v>0</v>
      </c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40"/>
    </row>
    <row r="10" spans="1:166" ht="72" customHeight="1">
      <c r="A10" s="132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4"/>
      <c r="AK10" s="135" t="s">
        <v>32</v>
      </c>
      <c r="AL10" s="136"/>
      <c r="AM10" s="136"/>
      <c r="AN10" s="136"/>
      <c r="AO10" s="136"/>
      <c r="AP10" s="136"/>
      <c r="AQ10" s="136" t="s">
        <v>114</v>
      </c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7">
        <f>BC11</f>
        <v>100000000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1">
        <f>BU11</f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>
        <f>CH11</f>
        <v>0</v>
      </c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>
        <v>0</v>
      </c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>
        <v>0</v>
      </c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>
        <f t="shared" si="0"/>
        <v>0</v>
      </c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7">
        <v>0</v>
      </c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68">
        <v>0</v>
      </c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70"/>
    </row>
    <row r="11" spans="1:166" ht="21" customHeight="1">
      <c r="A11" s="140" t="s">
        <v>197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K11" s="48" t="s">
        <v>32</v>
      </c>
      <c r="AL11" s="45"/>
      <c r="AM11" s="45"/>
      <c r="AN11" s="45"/>
      <c r="AO11" s="45"/>
      <c r="AP11" s="45"/>
      <c r="AQ11" s="45" t="s">
        <v>180</v>
      </c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37">
        <v>100000000</v>
      </c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39">
        <v>0</v>
      </c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>
        <v>0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>
        <v>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>
        <v>0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>
        <f t="shared" si="0"/>
        <v>0</v>
      </c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7">
        <f>BC11-DX11</f>
        <v>100000000</v>
      </c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43">
        <f>BU11-DX11</f>
        <v>0</v>
      </c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40"/>
    </row>
    <row r="12" spans="1:166" ht="48" customHeight="1">
      <c r="A12" s="132" t="s">
        <v>198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4"/>
      <c r="AK12" s="135" t="s">
        <v>32</v>
      </c>
      <c r="AL12" s="136"/>
      <c r="AM12" s="136"/>
      <c r="AN12" s="136"/>
      <c r="AO12" s="136"/>
      <c r="AP12" s="136"/>
      <c r="AQ12" s="136" t="s">
        <v>117</v>
      </c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7">
        <f>BC13</f>
        <v>1800000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1">
        <f>BU13</f>
        <v>1800000</v>
      </c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>
        <f>CH13</f>
        <v>1741327.2</v>
      </c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>
        <v>0</v>
      </c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>
        <v>0</v>
      </c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>
        <f t="shared" si="0"/>
        <v>1741327.2</v>
      </c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7">
        <v>0</v>
      </c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68">
        <v>0</v>
      </c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70"/>
    </row>
    <row r="13" spans="1:166" ht="31.5" customHeight="1">
      <c r="A13" s="140" t="s">
        <v>152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2"/>
      <c r="AK13" s="48" t="s">
        <v>32</v>
      </c>
      <c r="AL13" s="45"/>
      <c r="AM13" s="45"/>
      <c r="AN13" s="45"/>
      <c r="AO13" s="45"/>
      <c r="AP13" s="45"/>
      <c r="AQ13" s="45" t="s">
        <v>116</v>
      </c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37">
        <v>1800000</v>
      </c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39">
        <v>1800000</v>
      </c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>
        <v>1741327.2</v>
      </c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>
        <v>0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>
        <v>0</v>
      </c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>
        <f t="shared" si="0"/>
        <v>1741327.2</v>
      </c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>
        <f>BC13-DX13</f>
        <v>58672.80000000005</v>
      </c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143">
        <f>BU13-DX13</f>
        <v>58672.80000000005</v>
      </c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50.25" customHeight="1">
      <c r="A14" s="132" t="s">
        <v>230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4"/>
      <c r="AK14" s="135" t="s">
        <v>32</v>
      </c>
      <c r="AL14" s="136"/>
      <c r="AM14" s="136"/>
      <c r="AN14" s="136"/>
      <c r="AO14" s="136"/>
      <c r="AP14" s="136"/>
      <c r="AQ14" s="136" t="s">
        <v>119</v>
      </c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7">
        <f>SUM(BC15:BT15)</f>
        <v>68000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1">
        <f>SUM(BU15:CG15)</f>
        <v>68000</v>
      </c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>
        <f>CH15</f>
        <v>64000</v>
      </c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>
        <v>0</v>
      </c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>
        <v>0</v>
      </c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>
        <f t="shared" si="0"/>
        <v>64000</v>
      </c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7">
        <v>0</v>
      </c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68">
        <v>0</v>
      </c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70"/>
    </row>
    <row r="15" spans="1:166" ht="39" customHeight="1">
      <c r="A15" s="32"/>
      <c r="B15" s="33"/>
      <c r="C15" s="33"/>
      <c r="D15" s="33"/>
      <c r="E15" s="33"/>
      <c r="F15" s="33"/>
      <c r="G15" s="146" t="s">
        <v>152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7"/>
      <c r="AK15" s="47" t="s">
        <v>32</v>
      </c>
      <c r="AL15" s="47"/>
      <c r="AM15" s="47"/>
      <c r="AN15" s="47"/>
      <c r="AO15" s="47"/>
      <c r="AP15" s="48"/>
      <c r="AQ15" s="45" t="s">
        <v>118</v>
      </c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148">
        <v>68000</v>
      </c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50"/>
      <c r="BU15" s="34">
        <v>68000</v>
      </c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143"/>
      <c r="CH15" s="34">
        <v>64000</v>
      </c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143"/>
      <c r="CX15" s="39">
        <v>0</v>
      </c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4">
        <v>0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143"/>
      <c r="DW15" s="31"/>
      <c r="DX15" s="34">
        <f>CH15</f>
        <v>64000</v>
      </c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143"/>
      <c r="EK15" s="39">
        <f>BC15-DX15</f>
        <v>4000</v>
      </c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143">
        <f>BU15-DX15</f>
        <v>4000</v>
      </c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40"/>
    </row>
    <row r="16" spans="1:166" ht="60" customHeight="1">
      <c r="A16" s="132" t="s">
        <v>231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4"/>
      <c r="AK16" s="135" t="s">
        <v>32</v>
      </c>
      <c r="AL16" s="136"/>
      <c r="AM16" s="136"/>
      <c r="AN16" s="136"/>
      <c r="AO16" s="136"/>
      <c r="AP16" s="136"/>
      <c r="AQ16" s="136" t="s">
        <v>215</v>
      </c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7">
        <f>SUM(BC17:BT17)</f>
        <v>2000000</v>
      </c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1">
        <f>SUM(BU17:CG17)</f>
        <v>2000000</v>
      </c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>
        <f>CH17</f>
        <v>2000000</v>
      </c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>
        <v>0</v>
      </c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>
        <v>0</v>
      </c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>
        <f>CH16</f>
        <v>2000000</v>
      </c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7">
        <v>0</v>
      </c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68">
        <v>0</v>
      </c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70"/>
    </row>
    <row r="17" spans="1:166" ht="44.25" customHeight="1">
      <c r="A17" s="32"/>
      <c r="B17" s="33"/>
      <c r="C17" s="33"/>
      <c r="D17" s="33"/>
      <c r="E17" s="33"/>
      <c r="F17" s="33"/>
      <c r="G17" s="146" t="s">
        <v>152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  <c r="AK17" s="47" t="s">
        <v>32</v>
      </c>
      <c r="AL17" s="47"/>
      <c r="AM17" s="47"/>
      <c r="AN17" s="47"/>
      <c r="AO17" s="47"/>
      <c r="AP17" s="48"/>
      <c r="AQ17" s="45" t="s">
        <v>216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148">
        <v>2000000</v>
      </c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50"/>
      <c r="BU17" s="34">
        <v>2000000</v>
      </c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143"/>
      <c r="CH17" s="34">
        <v>2000000</v>
      </c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143"/>
      <c r="CX17" s="39">
        <v>0</v>
      </c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4">
        <v>0</v>
      </c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143"/>
      <c r="DW17" s="31"/>
      <c r="DX17" s="34">
        <f>CH17</f>
        <v>2000000</v>
      </c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143"/>
      <c r="EK17" s="39">
        <f>BC17-DX17</f>
        <v>0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143">
        <f>BU17-DX17</f>
        <v>0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40"/>
    </row>
    <row r="18" spans="1:166" ht="59.25" customHeight="1">
      <c r="A18" s="132" t="s">
        <v>232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4"/>
      <c r="AK18" s="135" t="s">
        <v>32</v>
      </c>
      <c r="AL18" s="136"/>
      <c r="AM18" s="136"/>
      <c r="AN18" s="136"/>
      <c r="AO18" s="136"/>
      <c r="AP18" s="136"/>
      <c r="AQ18" s="136" t="s">
        <v>153</v>
      </c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7">
        <f>BC19</f>
        <v>35289500</v>
      </c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7">
        <f>BU19</f>
        <v>35289500</v>
      </c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1">
        <f>CH19</f>
        <v>0</v>
      </c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>
        <v>0</v>
      </c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>
        <v>0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>
        <f t="shared" si="0"/>
        <v>0</v>
      </c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7">
        <v>0</v>
      </c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44">
        <v>0</v>
      </c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45"/>
    </row>
    <row r="19" spans="1:166" ht="63.75" customHeight="1">
      <c r="A19" s="140" t="s">
        <v>188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2"/>
      <c r="AK19" s="48" t="s">
        <v>32</v>
      </c>
      <c r="AL19" s="45"/>
      <c r="AM19" s="45"/>
      <c r="AN19" s="45"/>
      <c r="AO19" s="45"/>
      <c r="AP19" s="45"/>
      <c r="AQ19" s="45" t="s">
        <v>187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37">
        <v>35289500</v>
      </c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37">
        <v>35289500</v>
      </c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39">
        <v>0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>
        <v>0</v>
      </c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>
        <v>0</v>
      </c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>
        <f t="shared" si="0"/>
        <v>0</v>
      </c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>
        <f>BC19-DX19</f>
        <v>35289500</v>
      </c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143">
        <f>BU19-DX19</f>
        <v>35289500</v>
      </c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40"/>
    </row>
    <row r="20" spans="1:166" ht="49.5" customHeight="1">
      <c r="A20" s="132" t="s">
        <v>135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4"/>
      <c r="AK20" s="135" t="s">
        <v>32</v>
      </c>
      <c r="AL20" s="136"/>
      <c r="AM20" s="136"/>
      <c r="AN20" s="136"/>
      <c r="AO20" s="136"/>
      <c r="AP20" s="136"/>
      <c r="AQ20" s="136" t="s">
        <v>136</v>
      </c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7">
        <f>BC21</f>
        <v>50000</v>
      </c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7">
        <f>BU21</f>
        <v>50000</v>
      </c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1">
        <f>CH21</f>
        <v>0</v>
      </c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>
        <v>0</v>
      </c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>
        <v>0</v>
      </c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>
        <f t="shared" si="0"/>
        <v>0</v>
      </c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7">
        <v>0</v>
      </c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44">
        <v>0</v>
      </c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45"/>
    </row>
    <row r="21" spans="1:166" ht="51" customHeight="1">
      <c r="A21" s="140" t="s">
        <v>155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2"/>
      <c r="AK21" s="48" t="s">
        <v>32</v>
      </c>
      <c r="AL21" s="45"/>
      <c r="AM21" s="45"/>
      <c r="AN21" s="45"/>
      <c r="AO21" s="45"/>
      <c r="AP21" s="45"/>
      <c r="AQ21" s="45" t="s">
        <v>154</v>
      </c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37">
        <v>50000</v>
      </c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37">
        <v>50000</v>
      </c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39">
        <v>0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>
        <v>0</v>
      </c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>
        <v>0</v>
      </c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>
        <f t="shared" si="0"/>
        <v>0</v>
      </c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>
        <f>BC21-DX21</f>
        <v>50000</v>
      </c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143">
        <f>BU21-DX21</f>
        <v>50000</v>
      </c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40"/>
    </row>
    <row r="22" spans="1:166" ht="115.5" customHeight="1">
      <c r="A22" s="132" t="s">
        <v>233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4"/>
      <c r="AK22" s="135" t="s">
        <v>32</v>
      </c>
      <c r="AL22" s="136"/>
      <c r="AM22" s="136"/>
      <c r="AN22" s="136"/>
      <c r="AO22" s="136"/>
      <c r="AP22" s="136"/>
      <c r="AQ22" s="136" t="s">
        <v>199</v>
      </c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7">
        <f>BC23</f>
        <v>152966200</v>
      </c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>
        <f>CH23</f>
        <v>0</v>
      </c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>
        <v>0</v>
      </c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>
        <v>0</v>
      </c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>
        <f t="shared" si="0"/>
        <v>0</v>
      </c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7">
        <v>0</v>
      </c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44">
        <v>0</v>
      </c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45"/>
    </row>
    <row r="23" spans="1:166" ht="28.5" customHeight="1">
      <c r="A23" s="140" t="s">
        <v>197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48" t="s">
        <v>32</v>
      </c>
      <c r="AL23" s="45"/>
      <c r="AM23" s="45"/>
      <c r="AN23" s="45"/>
      <c r="AO23" s="45"/>
      <c r="AP23" s="45"/>
      <c r="AQ23" s="45" t="s">
        <v>200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37">
        <v>152966200</v>
      </c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39">
        <v>0</v>
      </c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>
        <v>0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>
        <v>0</v>
      </c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>
        <v>0</v>
      </c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>
        <f t="shared" si="0"/>
        <v>0</v>
      </c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>
        <f>BC23-DX23</f>
        <v>152966200</v>
      </c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143">
        <f>BU23-DX23</f>
        <v>0</v>
      </c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40"/>
    </row>
    <row r="24" spans="1:166" ht="33" customHeight="1">
      <c r="A24" s="132" t="s">
        <v>156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4"/>
      <c r="AK24" s="135" t="s">
        <v>32</v>
      </c>
      <c r="AL24" s="136"/>
      <c r="AM24" s="136"/>
      <c r="AN24" s="136"/>
      <c r="AO24" s="136"/>
      <c r="AP24" s="136"/>
      <c r="AQ24" s="136" t="s">
        <v>201</v>
      </c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7">
        <f>BC25</f>
        <v>69000</v>
      </c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7">
        <f>BU25</f>
        <v>69000</v>
      </c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1">
        <f>CH25</f>
        <v>49000</v>
      </c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>
        <v>0</v>
      </c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>
        <v>0</v>
      </c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>
        <f t="shared" si="0"/>
        <v>49000</v>
      </c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7">
        <v>0</v>
      </c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44">
        <v>0</v>
      </c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45"/>
    </row>
    <row r="25" spans="1:166" ht="31.5" customHeight="1">
      <c r="A25" s="140" t="s">
        <v>152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2"/>
      <c r="AK25" s="48" t="s">
        <v>32</v>
      </c>
      <c r="AL25" s="45"/>
      <c r="AM25" s="45"/>
      <c r="AN25" s="45"/>
      <c r="AO25" s="45"/>
      <c r="AP25" s="45"/>
      <c r="AQ25" s="45" t="s">
        <v>202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37">
        <v>69000</v>
      </c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37">
        <v>69000</v>
      </c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39">
        <v>49000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>
        <v>0</v>
      </c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>
        <v>0</v>
      </c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>
        <f t="shared" si="0"/>
        <v>49000</v>
      </c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>
        <f>BC25-DX25</f>
        <v>20000</v>
      </c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143">
        <f>BU25-DX25</f>
        <v>20000</v>
      </c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40"/>
    </row>
    <row r="26" spans="1:166" ht="31.5" customHeight="1">
      <c r="A26" s="132" t="s">
        <v>156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4"/>
      <c r="AK26" s="135" t="s">
        <v>32</v>
      </c>
      <c r="AL26" s="136"/>
      <c r="AM26" s="136"/>
      <c r="AN26" s="136"/>
      <c r="AO26" s="136"/>
      <c r="AP26" s="136"/>
      <c r="AQ26" s="136" t="s">
        <v>203</v>
      </c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7">
        <f>SUM(BC27:BT28)</f>
        <v>1000000</v>
      </c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7">
        <f>SUM(BU27:CG28)</f>
        <v>1000000</v>
      </c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1">
        <f>CH27+CH28</f>
        <v>644390</v>
      </c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>
        <v>0</v>
      </c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>
        <v>0</v>
      </c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>
        <f>CH26</f>
        <v>644390</v>
      </c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7">
        <v>0</v>
      </c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44">
        <v>0</v>
      </c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45"/>
    </row>
    <row r="27" spans="1:166" ht="31.5" customHeight="1">
      <c r="A27" s="140" t="s">
        <v>152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2"/>
      <c r="AK27" s="48" t="s">
        <v>32</v>
      </c>
      <c r="AL27" s="45"/>
      <c r="AM27" s="45"/>
      <c r="AN27" s="45"/>
      <c r="AO27" s="45"/>
      <c r="AP27" s="45"/>
      <c r="AQ27" s="45" t="s">
        <v>204</v>
      </c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37">
        <v>298900</v>
      </c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37">
        <v>298900</v>
      </c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39">
        <v>274000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>
        <v>0</v>
      </c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>
        <v>0</v>
      </c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>
        <f>CH27</f>
        <v>274000</v>
      </c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>
        <f>BC27-DX27</f>
        <v>24900</v>
      </c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143">
        <f>BU27-DX27</f>
        <v>24900</v>
      </c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40"/>
    </row>
    <row r="28" spans="1:166" ht="34.5" customHeight="1">
      <c r="A28" s="140" t="s">
        <v>205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  <c r="AK28" s="48" t="s">
        <v>32</v>
      </c>
      <c r="AL28" s="45"/>
      <c r="AM28" s="45"/>
      <c r="AN28" s="45"/>
      <c r="AO28" s="45"/>
      <c r="AP28" s="45"/>
      <c r="AQ28" s="45" t="s">
        <v>206</v>
      </c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37">
        <v>701100</v>
      </c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37">
        <v>701100</v>
      </c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39">
        <v>370390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4">
        <v>0</v>
      </c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143"/>
      <c r="DK28" s="34">
        <v>0</v>
      </c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143"/>
      <c r="DW28" s="31"/>
      <c r="DX28" s="39">
        <f>CH28</f>
        <v>370390</v>
      </c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>
        <f>BC28-DX28</f>
        <v>330710</v>
      </c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143">
        <f>BU28-DX28</f>
        <v>330710</v>
      </c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40"/>
    </row>
    <row r="29" spans="1:166" ht="53.25" customHeight="1">
      <c r="A29" s="132" t="s">
        <v>234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4"/>
      <c r="AK29" s="135" t="s">
        <v>32</v>
      </c>
      <c r="AL29" s="136"/>
      <c r="AM29" s="136"/>
      <c r="AN29" s="136"/>
      <c r="AO29" s="136"/>
      <c r="AP29" s="136"/>
      <c r="AQ29" s="136" t="s">
        <v>121</v>
      </c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7">
        <f>BC30</f>
        <v>13846200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7">
        <f>BU30</f>
        <v>13846200</v>
      </c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1">
        <f>CH30</f>
        <v>6202342.76</v>
      </c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>
        <v>0</v>
      </c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>
        <v>0</v>
      </c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>
        <f aca="true" t="shared" si="1" ref="DX29:DX44">CH29</f>
        <v>6202342.76</v>
      </c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7">
        <v>0</v>
      </c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44">
        <v>0</v>
      </c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45"/>
    </row>
    <row r="30" spans="1:166" ht="42.75" customHeight="1">
      <c r="A30" s="140" t="s">
        <v>109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2"/>
      <c r="AK30" s="48" t="s">
        <v>32</v>
      </c>
      <c r="AL30" s="45"/>
      <c r="AM30" s="45"/>
      <c r="AN30" s="45"/>
      <c r="AO30" s="45"/>
      <c r="AP30" s="45"/>
      <c r="AQ30" s="45" t="s">
        <v>120</v>
      </c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37">
        <v>13846200</v>
      </c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37">
        <v>13846200</v>
      </c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39">
        <v>6202342.76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>
        <v>0</v>
      </c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>
        <v>0</v>
      </c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>
        <f t="shared" si="1"/>
        <v>6202342.76</v>
      </c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>
        <f>BC30-DX30</f>
        <v>7643857.24</v>
      </c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143">
        <f>BU30-DX30</f>
        <v>7643857.24</v>
      </c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40"/>
    </row>
    <row r="31" spans="1:166" ht="75.75" customHeight="1">
      <c r="A31" s="132" t="s">
        <v>137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4"/>
      <c r="AK31" s="135" t="s">
        <v>32</v>
      </c>
      <c r="AL31" s="136"/>
      <c r="AM31" s="136"/>
      <c r="AN31" s="136"/>
      <c r="AO31" s="136"/>
      <c r="AP31" s="136"/>
      <c r="AQ31" s="136" t="s">
        <v>123</v>
      </c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>
        <f>BC32</f>
        <v>2470864300</v>
      </c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7">
        <f>BU32</f>
        <v>2470864300</v>
      </c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7">
        <f>CH32</f>
        <v>2470864300</v>
      </c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1">
        <v>0</v>
      </c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>
        <v>0</v>
      </c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7">
        <f t="shared" si="1"/>
        <v>2470864300</v>
      </c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7">
        <v>0</v>
      </c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44">
        <v>0</v>
      </c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45"/>
    </row>
    <row r="32" spans="1:166" ht="48" customHeight="1">
      <c r="A32" s="140" t="s">
        <v>207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2"/>
      <c r="AK32" s="48" t="s">
        <v>32</v>
      </c>
      <c r="AL32" s="45"/>
      <c r="AM32" s="45"/>
      <c r="AN32" s="45"/>
      <c r="AO32" s="45"/>
      <c r="AP32" s="45"/>
      <c r="AQ32" s="45" t="s">
        <v>122</v>
      </c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37">
        <v>2470864300</v>
      </c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37">
        <v>2470864300</v>
      </c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37">
        <v>2470864300</v>
      </c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39">
        <v>0</v>
      </c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>
        <v>0</v>
      </c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7">
        <f t="shared" si="1"/>
        <v>2470864300</v>
      </c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37">
        <f>BC32-DX32</f>
        <v>0</v>
      </c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50">
        <f>BU32-DX32</f>
        <v>0</v>
      </c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67"/>
    </row>
    <row r="33" spans="1:166" ht="74.25" customHeight="1">
      <c r="A33" s="132" t="s">
        <v>126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4"/>
      <c r="AK33" s="135" t="s">
        <v>32</v>
      </c>
      <c r="AL33" s="136"/>
      <c r="AM33" s="136"/>
      <c r="AN33" s="136"/>
      <c r="AO33" s="136"/>
      <c r="AP33" s="136"/>
      <c r="AQ33" s="136" t="s">
        <v>125</v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1">
        <f>BC34</f>
        <v>47460726.3</v>
      </c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7">
        <f>BU34</f>
        <v>47460726.3</v>
      </c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1">
        <f>CH34</f>
        <v>47460726.3</v>
      </c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>
        <v>0</v>
      </c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>
        <v>0</v>
      </c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>
        <f t="shared" si="1"/>
        <v>47460726.3</v>
      </c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7">
        <v>0</v>
      </c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44">
        <v>0</v>
      </c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45"/>
    </row>
    <row r="34" spans="1:166" ht="28.5" customHeight="1">
      <c r="A34" s="140" t="s">
        <v>208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2"/>
      <c r="AK34" s="48" t="s">
        <v>32</v>
      </c>
      <c r="AL34" s="45"/>
      <c r="AM34" s="45"/>
      <c r="AN34" s="45"/>
      <c r="AO34" s="45"/>
      <c r="AP34" s="45"/>
      <c r="AQ34" s="45" t="s">
        <v>124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9">
        <v>47460726.3</v>
      </c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7">
        <v>47460726.3</v>
      </c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39">
        <v>47460726.3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>
        <v>0</v>
      </c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>
        <v>0</v>
      </c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>
        <f t="shared" si="1"/>
        <v>47460726.3</v>
      </c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>
        <f>BC34-DX34</f>
        <v>0</v>
      </c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143">
        <f>BU34-DX34</f>
        <v>0</v>
      </c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40"/>
    </row>
    <row r="35" spans="1:166" ht="109.5" customHeight="1">
      <c r="A35" s="132" t="s">
        <v>163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4"/>
      <c r="AK35" s="135" t="s">
        <v>32</v>
      </c>
      <c r="AL35" s="136"/>
      <c r="AM35" s="136"/>
      <c r="AN35" s="136"/>
      <c r="AO35" s="136"/>
      <c r="AP35" s="136"/>
      <c r="AQ35" s="136" t="s">
        <v>161</v>
      </c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1">
        <f>BC36</f>
        <v>400000000</v>
      </c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7">
        <f>BU36</f>
        <v>400000000</v>
      </c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1">
        <f>CH36</f>
        <v>400000000</v>
      </c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>
        <v>0</v>
      </c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>
        <v>0</v>
      </c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>
        <f t="shared" si="1"/>
        <v>400000000</v>
      </c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7">
        <v>0</v>
      </c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44">
        <v>0</v>
      </c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45"/>
    </row>
    <row r="36" spans="1:166" ht="33.75" customHeight="1">
      <c r="A36" s="140" t="s">
        <v>208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2"/>
      <c r="AK36" s="48" t="s">
        <v>32</v>
      </c>
      <c r="AL36" s="45"/>
      <c r="AM36" s="45"/>
      <c r="AN36" s="45"/>
      <c r="AO36" s="45"/>
      <c r="AP36" s="45"/>
      <c r="AQ36" s="45" t="s">
        <v>162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39">
        <v>400000000</v>
      </c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7">
        <v>400000000</v>
      </c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39">
        <v>400000000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>
        <v>0</v>
      </c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>
        <v>0</v>
      </c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>
        <f t="shared" si="1"/>
        <v>400000000</v>
      </c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>
        <f>BC36-DX36</f>
        <v>0</v>
      </c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143">
        <f>BU36-DX36</f>
        <v>0</v>
      </c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40"/>
    </row>
    <row r="37" spans="1:166" ht="73.5" customHeight="1">
      <c r="A37" s="132" t="s">
        <v>219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4"/>
      <c r="AK37" s="135" t="s">
        <v>32</v>
      </c>
      <c r="AL37" s="136"/>
      <c r="AM37" s="136"/>
      <c r="AN37" s="136"/>
      <c r="AO37" s="136"/>
      <c r="AP37" s="136"/>
      <c r="AQ37" s="136" t="s">
        <v>217</v>
      </c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1">
        <f>BC38</f>
        <v>50000000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7">
        <f>BU38</f>
        <v>50000000</v>
      </c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1">
        <f>CH38</f>
        <v>50000000</v>
      </c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>
        <v>0</v>
      </c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>
        <v>0</v>
      </c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>
        <f>CH37</f>
        <v>50000000</v>
      </c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7">
        <v>0</v>
      </c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44">
        <v>0</v>
      </c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45"/>
    </row>
    <row r="38" spans="1:166" ht="33.75" customHeight="1">
      <c r="A38" s="140" t="s">
        <v>208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48" t="s">
        <v>32</v>
      </c>
      <c r="AL38" s="45"/>
      <c r="AM38" s="45"/>
      <c r="AN38" s="45"/>
      <c r="AO38" s="45"/>
      <c r="AP38" s="45"/>
      <c r="AQ38" s="45" t="s">
        <v>218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39">
        <v>50000000</v>
      </c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7">
        <v>50000000</v>
      </c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39">
        <v>50000000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>
        <v>0</v>
      </c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>
        <v>0</v>
      </c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>
        <f>CH38</f>
        <v>50000000</v>
      </c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>
        <f>BC38-DX38</f>
        <v>0</v>
      </c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143">
        <f>BU38-DX38</f>
        <v>0</v>
      </c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40"/>
    </row>
    <row r="39" spans="1:166" ht="52.5" customHeight="1">
      <c r="A39" s="132" t="s">
        <v>127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4"/>
      <c r="AK39" s="135" t="s">
        <v>32</v>
      </c>
      <c r="AL39" s="136"/>
      <c r="AM39" s="136"/>
      <c r="AN39" s="136"/>
      <c r="AO39" s="136"/>
      <c r="AP39" s="136"/>
      <c r="AQ39" s="136" t="s">
        <v>134</v>
      </c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>
        <f>BC40</f>
        <v>5000000</v>
      </c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7">
        <f>BU40</f>
        <v>5000000</v>
      </c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1">
        <f>CH40</f>
        <v>5000000</v>
      </c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>
        <v>0</v>
      </c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>
        <v>0</v>
      </c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>
        <f t="shared" si="1"/>
        <v>5000000</v>
      </c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7">
        <v>0</v>
      </c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44">
        <v>0</v>
      </c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45"/>
    </row>
    <row r="40" spans="1:166" ht="27" customHeight="1">
      <c r="A40" s="140" t="s">
        <v>208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48" t="s">
        <v>32</v>
      </c>
      <c r="AL40" s="45"/>
      <c r="AM40" s="45"/>
      <c r="AN40" s="45"/>
      <c r="AO40" s="45"/>
      <c r="AP40" s="45"/>
      <c r="AQ40" s="45" t="s">
        <v>133</v>
      </c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37">
        <v>5000000</v>
      </c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37">
        <v>5000000</v>
      </c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39">
        <v>5000000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>
        <v>0</v>
      </c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>
        <v>0</v>
      </c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>
        <f t="shared" si="1"/>
        <v>5000000</v>
      </c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>
        <f>BC40-DX40</f>
        <v>0</v>
      </c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143">
        <f>BU40-DX40</f>
        <v>0</v>
      </c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40"/>
    </row>
    <row r="41" spans="1:166" ht="53.25" customHeight="1">
      <c r="A41" s="132" t="s">
        <v>270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4"/>
      <c r="AK41" s="135" t="s">
        <v>32</v>
      </c>
      <c r="AL41" s="136"/>
      <c r="AM41" s="136"/>
      <c r="AN41" s="136"/>
      <c r="AO41" s="136"/>
      <c r="AP41" s="136"/>
      <c r="AQ41" s="136" t="s">
        <v>269</v>
      </c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>
        <f>BC42</f>
        <v>5000000</v>
      </c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7">
        <f>BU42</f>
        <v>5000000</v>
      </c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1">
        <f>CH42</f>
        <v>5000000</v>
      </c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>
        <v>0</v>
      </c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>
        <v>0</v>
      </c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>
        <f>CH41</f>
        <v>5000000</v>
      </c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7">
        <v>0</v>
      </c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44">
        <v>0</v>
      </c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45"/>
    </row>
    <row r="42" spans="1:166" ht="28.5" customHeight="1">
      <c r="A42" s="140" t="s">
        <v>208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48" t="s">
        <v>32</v>
      </c>
      <c r="AL42" s="45"/>
      <c r="AM42" s="45"/>
      <c r="AN42" s="45"/>
      <c r="AO42" s="45"/>
      <c r="AP42" s="45"/>
      <c r="AQ42" s="45" t="s">
        <v>268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37">
        <v>5000000</v>
      </c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37">
        <v>5000000</v>
      </c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39">
        <v>5000000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>
        <v>0</v>
      </c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>
        <v>0</v>
      </c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>
        <f>CH42</f>
        <v>5000000</v>
      </c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>
        <f>BC42-DX42</f>
        <v>0</v>
      </c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143">
        <f>BU42-DX42</f>
        <v>0</v>
      </c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40"/>
    </row>
    <row r="43" spans="1:166" ht="64.5" customHeight="1">
      <c r="A43" s="132" t="s">
        <v>138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4"/>
      <c r="AK43" s="135" t="s">
        <v>32</v>
      </c>
      <c r="AL43" s="136"/>
      <c r="AM43" s="136"/>
      <c r="AN43" s="136"/>
      <c r="AO43" s="136"/>
      <c r="AP43" s="136"/>
      <c r="AQ43" s="136" t="s">
        <v>129</v>
      </c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>
        <f>BC44</f>
        <v>2321816979.54</v>
      </c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7">
        <f>BU44</f>
        <v>2321816979.54</v>
      </c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1">
        <f>CH44</f>
        <v>2321816979.54</v>
      </c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>
        <v>0</v>
      </c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>
        <v>0</v>
      </c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>
        <f t="shared" si="1"/>
        <v>2321816979.54</v>
      </c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7">
        <v>0</v>
      </c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44">
        <v>0</v>
      </c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45"/>
    </row>
    <row r="44" spans="1:166" ht="27" customHeight="1">
      <c r="A44" s="140" t="s">
        <v>235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48" t="s">
        <v>32</v>
      </c>
      <c r="AL44" s="45"/>
      <c r="AM44" s="45"/>
      <c r="AN44" s="45"/>
      <c r="AO44" s="45"/>
      <c r="AP44" s="45"/>
      <c r="AQ44" s="45" t="s">
        <v>128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37">
        <v>2321816979.54</v>
      </c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37">
        <v>2321816979.54</v>
      </c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39">
        <v>2321816979.54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>
        <v>0</v>
      </c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>
        <v>0</v>
      </c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>
        <f t="shared" si="1"/>
        <v>2321816979.54</v>
      </c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>
        <f>BC44-DX44</f>
        <v>0</v>
      </c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143">
        <f>BU44-DX44</f>
        <v>0</v>
      </c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40"/>
    </row>
    <row r="45" spans="1:166" s="14" customFormat="1" ht="58.5" customHeight="1">
      <c r="A45" s="132" t="s">
        <v>236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135" t="s">
        <v>32</v>
      </c>
      <c r="AL45" s="136"/>
      <c r="AM45" s="136"/>
      <c r="AN45" s="136"/>
      <c r="AO45" s="136"/>
      <c r="AP45" s="136"/>
      <c r="AQ45" s="136" t="s">
        <v>209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>
        <f>BC46</f>
        <v>507686950</v>
      </c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7">
        <f>BU46</f>
        <v>507686950</v>
      </c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1">
        <f>CH46</f>
        <v>501946450.19</v>
      </c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39">
        <v>0</v>
      </c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>
        <v>0</v>
      </c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131">
        <f>DX46</f>
        <v>501946450.19</v>
      </c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7">
        <v>0</v>
      </c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44">
        <v>0</v>
      </c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45"/>
    </row>
    <row r="46" spans="1:166" ht="68.25" customHeight="1">
      <c r="A46" s="140" t="s">
        <v>210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48" t="s">
        <v>32</v>
      </c>
      <c r="AL46" s="45"/>
      <c r="AM46" s="45"/>
      <c r="AN46" s="45"/>
      <c r="AO46" s="45"/>
      <c r="AP46" s="45"/>
      <c r="AQ46" s="45" t="s">
        <v>211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7">
        <v>507686950</v>
      </c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37">
        <v>507686950</v>
      </c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39">
        <v>501946450.19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>
        <v>0</v>
      </c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>
        <v>0</v>
      </c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>
        <f>CH46</f>
        <v>501946450.19</v>
      </c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>
        <f>BC46-DX46</f>
        <v>5740499.810000002</v>
      </c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143">
        <f>BU46-DX46</f>
        <v>5740499.810000002</v>
      </c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40"/>
    </row>
    <row r="47" spans="1:166" ht="68.25" customHeight="1">
      <c r="A47" s="132" t="s">
        <v>259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4"/>
      <c r="AK47" s="135" t="s">
        <v>32</v>
      </c>
      <c r="AL47" s="136"/>
      <c r="AM47" s="136"/>
      <c r="AN47" s="136"/>
      <c r="AO47" s="136"/>
      <c r="AP47" s="136"/>
      <c r="AQ47" s="136" t="s">
        <v>258</v>
      </c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>
        <f>BC48</f>
        <v>74399700</v>
      </c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7">
        <f>BU48</f>
        <v>74399700</v>
      </c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1">
        <f>CH48</f>
        <v>74399700</v>
      </c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39">
        <v>0</v>
      </c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>
        <v>0</v>
      </c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131">
        <f>DX48</f>
        <v>74399700</v>
      </c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7">
        <v>0</v>
      </c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44">
        <v>0</v>
      </c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45"/>
    </row>
    <row r="48" spans="1:166" ht="48.75" customHeight="1">
      <c r="A48" s="140" t="s">
        <v>212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/>
      <c r="AK48" s="48" t="s">
        <v>32</v>
      </c>
      <c r="AL48" s="45"/>
      <c r="AM48" s="45"/>
      <c r="AN48" s="45"/>
      <c r="AO48" s="45"/>
      <c r="AP48" s="45"/>
      <c r="AQ48" s="45" t="s">
        <v>257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7">
        <v>74399700</v>
      </c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37">
        <v>74399700</v>
      </c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39">
        <v>74399700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>
        <v>0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>
        <v>0</v>
      </c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>
        <f>CH48</f>
        <v>74399700</v>
      </c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>
        <f>BC48-DX48</f>
        <v>0</v>
      </c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143">
        <f>BU48-DX48</f>
        <v>0</v>
      </c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40"/>
    </row>
    <row r="49" spans="1:166" ht="66" customHeight="1">
      <c r="A49" s="132" t="s">
        <v>132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4"/>
      <c r="AK49" s="135" t="s">
        <v>32</v>
      </c>
      <c r="AL49" s="136"/>
      <c r="AM49" s="136"/>
      <c r="AN49" s="136"/>
      <c r="AO49" s="136"/>
      <c r="AP49" s="136"/>
      <c r="AQ49" s="136" t="s">
        <v>131</v>
      </c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7">
        <f>BC50</f>
        <v>23000000</v>
      </c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7">
        <f>BU50</f>
        <v>23000000</v>
      </c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1">
        <f>CH50</f>
        <v>23000000</v>
      </c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>
        <v>0</v>
      </c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>
        <v>0</v>
      </c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>
        <f>CH49</f>
        <v>23000000</v>
      </c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7">
        <v>0</v>
      </c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44">
        <v>0</v>
      </c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45"/>
    </row>
    <row r="50" spans="1:166" ht="42" customHeight="1" thickBot="1">
      <c r="A50" s="140" t="s">
        <v>212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2"/>
      <c r="AK50" s="48" t="s">
        <v>32</v>
      </c>
      <c r="AL50" s="45"/>
      <c r="AM50" s="45"/>
      <c r="AN50" s="45"/>
      <c r="AO50" s="45"/>
      <c r="AP50" s="45"/>
      <c r="AQ50" s="45" t="s">
        <v>130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7">
        <v>23000000</v>
      </c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37">
        <v>23000000</v>
      </c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39">
        <v>23000000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>
        <v>0</v>
      </c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>
        <v>0</v>
      </c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>
        <f>CH50</f>
        <v>23000000</v>
      </c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160">
        <f>BC50-DX50</f>
        <v>0</v>
      </c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2"/>
      <c r="EX50" s="162">
        <f>BU50-DX50</f>
        <v>0</v>
      </c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4"/>
    </row>
    <row r="51" spans="1:166" ht="30.75" customHeight="1" thickBot="1">
      <c r="A51" s="151" t="s">
        <v>57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3"/>
      <c r="AK51" s="154" t="s">
        <v>33</v>
      </c>
      <c r="AL51" s="155"/>
      <c r="AM51" s="155"/>
      <c r="AN51" s="155"/>
      <c r="AO51" s="155"/>
      <c r="AP51" s="155"/>
      <c r="AQ51" s="155" t="s">
        <v>39</v>
      </c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6" t="s">
        <v>39</v>
      </c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7" t="s">
        <v>39</v>
      </c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8">
        <f>'стр.1'!CF19-Лист2!CH6</f>
        <v>-4114774720.6099997</v>
      </c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65">
        <v>0</v>
      </c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>
        <f>'стр.1'!DN19</f>
        <v>-1446006703.07</v>
      </c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58">
        <f>CH51+DK51</f>
        <v>-5560781423.679999</v>
      </c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6" t="s">
        <v>39</v>
      </c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7" t="s">
        <v>39</v>
      </c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66"/>
    </row>
    <row r="52" spans="1:166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</row>
  </sheetData>
  <sheetProtection/>
  <mergeCells count="531">
    <mergeCell ref="EX47:FJ47"/>
    <mergeCell ref="A48:AJ48"/>
    <mergeCell ref="AK48:AP48"/>
    <mergeCell ref="AQ48:BB48"/>
    <mergeCell ref="BC48:BT48"/>
    <mergeCell ref="BU48:CG48"/>
    <mergeCell ref="EX48:FJ48"/>
    <mergeCell ref="A47:AJ47"/>
    <mergeCell ref="AK47:AP47"/>
    <mergeCell ref="AQ47:BB47"/>
    <mergeCell ref="BC47:BT47"/>
    <mergeCell ref="BU47:CG47"/>
    <mergeCell ref="CH47:CW47"/>
    <mergeCell ref="DK48:DW48"/>
    <mergeCell ref="DX48:EJ48"/>
    <mergeCell ref="DX47:EJ47"/>
    <mergeCell ref="CX47:DJ47"/>
    <mergeCell ref="DK47:DW47"/>
    <mergeCell ref="EK29:EW29"/>
    <mergeCell ref="DK33:DW33"/>
    <mergeCell ref="CH48:CW48"/>
    <mergeCell ref="CX48:DJ48"/>
    <mergeCell ref="EK48:EW48"/>
    <mergeCell ref="EK47:EW47"/>
    <mergeCell ref="CX13:DJ13"/>
    <mergeCell ref="A12:AJ12"/>
    <mergeCell ref="AK12:AP12"/>
    <mergeCell ref="AQ12:BB12"/>
    <mergeCell ref="BC12:BT12"/>
    <mergeCell ref="BU12:CG12"/>
    <mergeCell ref="CH12:CW12"/>
    <mergeCell ref="DK12:DW12"/>
    <mergeCell ref="EX4:FJ4"/>
    <mergeCell ref="CH5:CW5"/>
    <mergeCell ref="DK4:DW4"/>
    <mergeCell ref="DX4:EJ4"/>
    <mergeCell ref="EK4:EW4"/>
    <mergeCell ref="EX6:FJ6"/>
    <mergeCell ref="CX5:DJ5"/>
    <mergeCell ref="DK5:DW5"/>
    <mergeCell ref="DX5:EJ5"/>
    <mergeCell ref="A2:FJ2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A6:AJ6"/>
    <mergeCell ref="AK6:AP6"/>
    <mergeCell ref="AQ6:BB6"/>
    <mergeCell ref="BC6:BT6"/>
    <mergeCell ref="BU6:CG6"/>
    <mergeCell ref="A5:AJ5"/>
    <mergeCell ref="AK5:AP5"/>
    <mergeCell ref="AQ5:BB5"/>
    <mergeCell ref="BC5:BT5"/>
    <mergeCell ref="BU5:CG5"/>
    <mergeCell ref="EK5:EW5"/>
    <mergeCell ref="EX5:FJ5"/>
    <mergeCell ref="CH7:CW7"/>
    <mergeCell ref="CH6:CW6"/>
    <mergeCell ref="CX6:DJ6"/>
    <mergeCell ref="DK6:DW6"/>
    <mergeCell ref="DX6:EJ6"/>
    <mergeCell ref="EK6:EW6"/>
    <mergeCell ref="A8:AJ8"/>
    <mergeCell ref="AK8:AP8"/>
    <mergeCell ref="AQ8:BB8"/>
    <mergeCell ref="BC8:BT8"/>
    <mergeCell ref="BU8:CG8"/>
    <mergeCell ref="A7:AJ7"/>
    <mergeCell ref="AK7:AP7"/>
    <mergeCell ref="AQ7:BB7"/>
    <mergeCell ref="BC7:BT7"/>
    <mergeCell ref="BU7:CG7"/>
    <mergeCell ref="EX8:FJ8"/>
    <mergeCell ref="CX7:DJ7"/>
    <mergeCell ref="DK7:DW7"/>
    <mergeCell ref="DX7:EJ7"/>
    <mergeCell ref="EK7:EW7"/>
    <mergeCell ref="EX7:FJ7"/>
    <mergeCell ref="CH9:CW9"/>
    <mergeCell ref="CH8:CW8"/>
    <mergeCell ref="CX8:DJ8"/>
    <mergeCell ref="DK8:DW8"/>
    <mergeCell ref="DX8:EJ8"/>
    <mergeCell ref="EK8:EW8"/>
    <mergeCell ref="A10:AJ10"/>
    <mergeCell ref="AK10:AP10"/>
    <mergeCell ref="AQ10:BB10"/>
    <mergeCell ref="BC10:BT10"/>
    <mergeCell ref="BU10:CG10"/>
    <mergeCell ref="A9:AJ9"/>
    <mergeCell ref="AK9:AP9"/>
    <mergeCell ref="AQ9:BB9"/>
    <mergeCell ref="BC9:BT9"/>
    <mergeCell ref="BU9:CG9"/>
    <mergeCell ref="EX10:FJ10"/>
    <mergeCell ref="CX9:DJ9"/>
    <mergeCell ref="DK9:DW9"/>
    <mergeCell ref="DX9:EJ9"/>
    <mergeCell ref="EK9:EW9"/>
    <mergeCell ref="EX9:FJ9"/>
    <mergeCell ref="CH10:CW10"/>
    <mergeCell ref="CX10:DJ10"/>
    <mergeCell ref="DK10:DW10"/>
    <mergeCell ref="DX10:EJ10"/>
    <mergeCell ref="EK10:EW10"/>
    <mergeCell ref="CX11:DJ11"/>
    <mergeCell ref="DK11:DW11"/>
    <mergeCell ref="DX11:EJ11"/>
    <mergeCell ref="EK11:EW11"/>
    <mergeCell ref="EX11:FJ11"/>
    <mergeCell ref="A11:AJ11"/>
    <mergeCell ref="AK11:AP11"/>
    <mergeCell ref="AQ11:BB11"/>
    <mergeCell ref="BC11:BT11"/>
    <mergeCell ref="BU11:CG11"/>
    <mergeCell ref="CH11:CW11"/>
    <mergeCell ref="DX12:EJ12"/>
    <mergeCell ref="EK12:EW12"/>
    <mergeCell ref="EX12:FJ12"/>
    <mergeCell ref="CX12:DJ12"/>
    <mergeCell ref="A13:AJ13"/>
    <mergeCell ref="AK13:AP13"/>
    <mergeCell ref="AQ13:BB13"/>
    <mergeCell ref="BC13:BT13"/>
    <mergeCell ref="BU13:CG13"/>
    <mergeCell ref="CH13:CW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DK14:DW14"/>
    <mergeCell ref="DX14:EJ14"/>
    <mergeCell ref="EK14:EW14"/>
    <mergeCell ref="EX14:FJ14"/>
    <mergeCell ref="CH16:CW16"/>
    <mergeCell ref="CX16:DJ16"/>
    <mergeCell ref="DK16:DW16"/>
    <mergeCell ref="DX16:EJ16"/>
    <mergeCell ref="EK16:EW16"/>
    <mergeCell ref="EX16:FJ16"/>
    <mergeCell ref="G15:AJ15"/>
    <mergeCell ref="AK15:AP15"/>
    <mergeCell ref="AQ15:BB15"/>
    <mergeCell ref="BC15:BT15"/>
    <mergeCell ref="BU15:CG15"/>
    <mergeCell ref="A16:AJ16"/>
    <mergeCell ref="AK16:AP16"/>
    <mergeCell ref="AQ16:BB16"/>
    <mergeCell ref="BC16:BT16"/>
    <mergeCell ref="BU16:CG16"/>
    <mergeCell ref="CH15:CW15"/>
    <mergeCell ref="CX15:DJ15"/>
    <mergeCell ref="DK15:DV15"/>
    <mergeCell ref="DX15:EJ15"/>
    <mergeCell ref="EK15:EW15"/>
    <mergeCell ref="EX15:FJ15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DK20:DW20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CX21:DJ21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CX22:DJ22"/>
    <mergeCell ref="DK22:DW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CH23:CW23"/>
    <mergeCell ref="CX23:DJ23"/>
    <mergeCell ref="DK23:DW23"/>
    <mergeCell ref="DX23:EJ23"/>
    <mergeCell ref="EK23:EW23"/>
    <mergeCell ref="EK42:EW42"/>
    <mergeCell ref="EX42:FJ42"/>
    <mergeCell ref="EX23:FJ23"/>
    <mergeCell ref="EX41:FJ41"/>
    <mergeCell ref="A42:AJ42"/>
    <mergeCell ref="AK42:AP42"/>
    <mergeCell ref="AQ42:BB42"/>
    <mergeCell ref="BC42:BT42"/>
    <mergeCell ref="BU42:CG42"/>
    <mergeCell ref="CH42:CW42"/>
    <mergeCell ref="CX42:DJ42"/>
    <mergeCell ref="DK42:DW42"/>
    <mergeCell ref="DX42:EJ42"/>
    <mergeCell ref="CH24:CW24"/>
    <mergeCell ref="A41:AJ41"/>
    <mergeCell ref="AK41:AP41"/>
    <mergeCell ref="AQ41:BB41"/>
    <mergeCell ref="BC41:BT41"/>
    <mergeCell ref="BU41:CG41"/>
    <mergeCell ref="CH41:CW41"/>
    <mergeCell ref="A25:AJ25"/>
    <mergeCell ref="AK25:AP25"/>
    <mergeCell ref="AQ25:BB25"/>
    <mergeCell ref="BC25:BT25"/>
    <mergeCell ref="BU25:CG25"/>
    <mergeCell ref="A24:AJ24"/>
    <mergeCell ref="AK24:AP24"/>
    <mergeCell ref="AQ24:BB24"/>
    <mergeCell ref="BC24:BT24"/>
    <mergeCell ref="BU24:CG24"/>
    <mergeCell ref="EX25:FJ25"/>
    <mergeCell ref="CX24:DJ24"/>
    <mergeCell ref="DK24:DW24"/>
    <mergeCell ref="DX24:EJ24"/>
    <mergeCell ref="EK24:EW24"/>
    <mergeCell ref="EX24:FJ24"/>
    <mergeCell ref="CH26:CW26"/>
    <mergeCell ref="CH25:CW25"/>
    <mergeCell ref="CX25:DJ25"/>
    <mergeCell ref="DK25:DW25"/>
    <mergeCell ref="DX25:EJ25"/>
    <mergeCell ref="EK25:EW25"/>
    <mergeCell ref="A27:AJ27"/>
    <mergeCell ref="AK27:AP27"/>
    <mergeCell ref="AQ27:BB27"/>
    <mergeCell ref="BC27:BT27"/>
    <mergeCell ref="BU27:CG27"/>
    <mergeCell ref="A26:AJ26"/>
    <mergeCell ref="AK26:AP26"/>
    <mergeCell ref="AQ26:BB26"/>
    <mergeCell ref="BC26:BT26"/>
    <mergeCell ref="BU26:CG26"/>
    <mergeCell ref="EX27:FJ27"/>
    <mergeCell ref="CX26:DJ26"/>
    <mergeCell ref="DK26:DW26"/>
    <mergeCell ref="DX26:EJ26"/>
    <mergeCell ref="EK26:EW26"/>
    <mergeCell ref="EX26:FJ26"/>
    <mergeCell ref="CH28:CW28"/>
    <mergeCell ref="CH27:CW27"/>
    <mergeCell ref="CX27:DJ27"/>
    <mergeCell ref="DK27:DW27"/>
    <mergeCell ref="DX27:EJ27"/>
    <mergeCell ref="EK27:EW27"/>
    <mergeCell ref="CX28:DJ28"/>
    <mergeCell ref="A29:AJ29"/>
    <mergeCell ref="AK29:AP29"/>
    <mergeCell ref="AQ29:BB29"/>
    <mergeCell ref="BC29:BT29"/>
    <mergeCell ref="BU29:CG29"/>
    <mergeCell ref="A28:AJ28"/>
    <mergeCell ref="AK28:AP28"/>
    <mergeCell ref="AQ28:BB28"/>
    <mergeCell ref="BC28:BT28"/>
    <mergeCell ref="BU28:CG28"/>
    <mergeCell ref="EX29:FJ29"/>
    <mergeCell ref="DK28:DV28"/>
    <mergeCell ref="DX28:EJ28"/>
    <mergeCell ref="EK28:EW28"/>
    <mergeCell ref="EX28:FJ28"/>
    <mergeCell ref="CH30:CW30"/>
    <mergeCell ref="CH29:CW29"/>
    <mergeCell ref="CX29:DJ29"/>
    <mergeCell ref="DK29:DW29"/>
    <mergeCell ref="DX29:EJ29"/>
    <mergeCell ref="A31:AJ31"/>
    <mergeCell ref="AK31:AP31"/>
    <mergeCell ref="AQ31:BB31"/>
    <mergeCell ref="BC31:BT31"/>
    <mergeCell ref="BU31:CG31"/>
    <mergeCell ref="A30:AJ30"/>
    <mergeCell ref="AK30:AP30"/>
    <mergeCell ref="AQ30:BB30"/>
    <mergeCell ref="BC30:BT30"/>
    <mergeCell ref="BU30:CG30"/>
    <mergeCell ref="EX31:FJ31"/>
    <mergeCell ref="CX30:DJ30"/>
    <mergeCell ref="DK30:DW30"/>
    <mergeCell ref="DX30:EJ30"/>
    <mergeCell ref="EK30:EW30"/>
    <mergeCell ref="EX30:FJ30"/>
    <mergeCell ref="CH32:CW32"/>
    <mergeCell ref="CH31:CW31"/>
    <mergeCell ref="CX31:DJ31"/>
    <mergeCell ref="DK31:DW31"/>
    <mergeCell ref="DX31:EJ31"/>
    <mergeCell ref="EK31:EW31"/>
    <mergeCell ref="A33:AJ33"/>
    <mergeCell ref="AK33:AP33"/>
    <mergeCell ref="AQ33:BB33"/>
    <mergeCell ref="BC33:BT33"/>
    <mergeCell ref="BU33:CG33"/>
    <mergeCell ref="A32:AJ32"/>
    <mergeCell ref="AK32:AP32"/>
    <mergeCell ref="AQ32:BB32"/>
    <mergeCell ref="BC32:BT32"/>
    <mergeCell ref="BU32:CG32"/>
    <mergeCell ref="DX33:EJ33"/>
    <mergeCell ref="EK33:EW33"/>
    <mergeCell ref="EX33:FJ33"/>
    <mergeCell ref="CX32:DJ32"/>
    <mergeCell ref="DK32:DW32"/>
    <mergeCell ref="DX32:EJ32"/>
    <mergeCell ref="EK32:EW32"/>
    <mergeCell ref="EX32:FJ32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BC36:BT36"/>
    <mergeCell ref="EX35:FJ35"/>
    <mergeCell ref="CX34:DJ34"/>
    <mergeCell ref="DK34:DW34"/>
    <mergeCell ref="DX34:EJ34"/>
    <mergeCell ref="EK34:EW34"/>
    <mergeCell ref="EX34:FJ34"/>
    <mergeCell ref="CX35:DJ35"/>
    <mergeCell ref="DK35:DW35"/>
    <mergeCell ref="EX39:FJ39"/>
    <mergeCell ref="EX36:FJ36"/>
    <mergeCell ref="A39:AJ39"/>
    <mergeCell ref="AK39:AP39"/>
    <mergeCell ref="AQ39:BB39"/>
    <mergeCell ref="BC39:BT39"/>
    <mergeCell ref="BU39:CG39"/>
    <mergeCell ref="A36:AJ36"/>
    <mergeCell ref="AK36:AP36"/>
    <mergeCell ref="AQ36:BB36"/>
    <mergeCell ref="CH40:CW40"/>
    <mergeCell ref="CH39:CW39"/>
    <mergeCell ref="CX39:DJ39"/>
    <mergeCell ref="DK39:DW39"/>
    <mergeCell ref="DX39:EJ39"/>
    <mergeCell ref="EK39:EW39"/>
    <mergeCell ref="A43:AJ43"/>
    <mergeCell ref="AK43:AP43"/>
    <mergeCell ref="AQ43:BB43"/>
    <mergeCell ref="BC43:BT43"/>
    <mergeCell ref="BU43:CG43"/>
    <mergeCell ref="A40:AJ40"/>
    <mergeCell ref="AK40:AP40"/>
    <mergeCell ref="AQ40:BB40"/>
    <mergeCell ref="BC40:BT40"/>
    <mergeCell ref="BU40:CG40"/>
    <mergeCell ref="EX43:FJ43"/>
    <mergeCell ref="CX40:DJ40"/>
    <mergeCell ref="DK40:DW40"/>
    <mergeCell ref="DX40:EJ40"/>
    <mergeCell ref="EK40:EW40"/>
    <mergeCell ref="EX40:FJ40"/>
    <mergeCell ref="CX41:DJ41"/>
    <mergeCell ref="DK41:DW41"/>
    <mergeCell ref="DX41:EJ41"/>
    <mergeCell ref="EK41:EW41"/>
    <mergeCell ref="CH44:CW44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K46:AP46"/>
    <mergeCell ref="AQ46:BB46"/>
    <mergeCell ref="BC46:BT46"/>
    <mergeCell ref="BU46:CG46"/>
    <mergeCell ref="CH46:CW46"/>
    <mergeCell ref="CH45:CW45"/>
    <mergeCell ref="DK46:DW46"/>
    <mergeCell ref="DX46:EJ46"/>
    <mergeCell ref="EK46:EW46"/>
    <mergeCell ref="EX46:FJ46"/>
    <mergeCell ref="A49:AJ49"/>
    <mergeCell ref="AK49:AP49"/>
    <mergeCell ref="AQ49:BB49"/>
    <mergeCell ref="BC49:BT49"/>
    <mergeCell ref="BU49:CG49"/>
    <mergeCell ref="A46:AJ46"/>
    <mergeCell ref="CH49:CW49"/>
    <mergeCell ref="CX49:DJ49"/>
    <mergeCell ref="DK49:DW49"/>
    <mergeCell ref="DX49:EJ49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DX50:EJ50"/>
    <mergeCell ref="EK50:EW50"/>
    <mergeCell ref="EX50:FJ50"/>
    <mergeCell ref="CX51:DJ51"/>
    <mergeCell ref="DK51:DW51"/>
    <mergeCell ref="DX51:EJ51"/>
    <mergeCell ref="EK51:EW51"/>
    <mergeCell ref="EX51:FJ51"/>
    <mergeCell ref="A51:AJ51"/>
    <mergeCell ref="AK51:AP51"/>
    <mergeCell ref="AQ51:BB51"/>
    <mergeCell ref="BC51:BT51"/>
    <mergeCell ref="BU51:CG51"/>
    <mergeCell ref="CH51:CW51"/>
    <mergeCell ref="EX17:FJ17"/>
    <mergeCell ref="EK38:EW38"/>
    <mergeCell ref="EX38:FJ38"/>
    <mergeCell ref="EX37:FJ37"/>
    <mergeCell ref="G17:AJ17"/>
    <mergeCell ref="AK17:AP17"/>
    <mergeCell ref="AQ17:BB17"/>
    <mergeCell ref="BC17:BT17"/>
    <mergeCell ref="BU17:CG17"/>
    <mergeCell ref="CH17:CW17"/>
    <mergeCell ref="CX17:DJ17"/>
    <mergeCell ref="DK17:DV17"/>
    <mergeCell ref="DX17:EJ17"/>
    <mergeCell ref="EK17:EW17"/>
    <mergeCell ref="DK36:DW36"/>
    <mergeCell ref="DX36:EJ36"/>
    <mergeCell ref="EK36:EW36"/>
    <mergeCell ref="EK35:EW35"/>
    <mergeCell ref="DX35:EJ35"/>
    <mergeCell ref="CX33:DJ33"/>
    <mergeCell ref="DX37:EJ37"/>
    <mergeCell ref="EK37:EW37"/>
    <mergeCell ref="BU36:CG36"/>
    <mergeCell ref="CH36:CW36"/>
    <mergeCell ref="DX38:EJ38"/>
    <mergeCell ref="A38:AJ38"/>
    <mergeCell ref="AK38:AP38"/>
    <mergeCell ref="AQ38:BB38"/>
    <mergeCell ref="BC38:BT38"/>
    <mergeCell ref="BU38:CG38"/>
    <mergeCell ref="DK37:DW37"/>
    <mergeCell ref="CX36:DJ36"/>
    <mergeCell ref="CH34:CW34"/>
    <mergeCell ref="CX38:DJ38"/>
    <mergeCell ref="DK38:DW38"/>
    <mergeCell ref="CH38:CW38"/>
    <mergeCell ref="CX46:DJ46"/>
    <mergeCell ref="CH33:CW33"/>
    <mergeCell ref="A37:AJ37"/>
    <mergeCell ref="AK37:AP37"/>
    <mergeCell ref="AQ37:BB37"/>
    <mergeCell ref="BC37:BT37"/>
    <mergeCell ref="BU37:CG37"/>
    <mergeCell ref="CH37:CW37"/>
    <mergeCell ref="CH35:CW35"/>
    <mergeCell ref="CX37:DJ37"/>
  </mergeCells>
  <printOptions/>
  <pageMargins left="0.22" right="0.23" top="0.42" bottom="0.4" header="0.31496062992125984" footer="0.31496062992125984"/>
  <pageSetup fitToHeight="4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4"/>
  <sheetViews>
    <sheetView tabSelected="1" zoomScale="110" zoomScaleNormal="110" zoomScalePageLayoutView="0" workbookViewId="0" topLeftCell="A1">
      <pane xSplit="47" ySplit="5" topLeftCell="AV67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U78" sqref="U78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46" width="0.875" style="1" customWidth="1"/>
    <col min="47" max="47" width="1.12109375" style="1" customWidth="1"/>
    <col min="48" max="50" width="0.875" style="1" customWidth="1"/>
    <col min="51" max="51" width="4.25390625" style="1" customWidth="1"/>
    <col min="52" max="52" width="0.875" style="1" customWidth="1"/>
    <col min="53" max="53" width="7.00390625" style="1" customWidth="1"/>
    <col min="54" max="54" width="6.125" style="1" customWidth="1"/>
    <col min="55" max="55" width="2.375" style="1" customWidth="1"/>
    <col min="56" max="56" width="0.875" style="1" customWidth="1"/>
    <col min="57" max="57" width="5.875" style="1" customWidth="1"/>
    <col min="58" max="58" width="31.375" style="1" customWidth="1"/>
    <col min="59" max="59" width="2.75390625" style="1" customWidth="1"/>
    <col min="60" max="61" width="0.875" style="1" customWidth="1"/>
    <col min="62" max="62" width="0.37109375" style="1" customWidth="1"/>
    <col min="63" max="63" width="0.12890625" style="1" customWidth="1"/>
    <col min="64" max="82" width="0.875" style="1" customWidth="1"/>
    <col min="83" max="83" width="4.375" style="1" customWidth="1"/>
    <col min="84" max="89" width="0.875" style="1" customWidth="1"/>
    <col min="90" max="90" width="2.25390625" style="1" customWidth="1"/>
    <col min="91" max="99" width="0.875" style="1" customWidth="1"/>
    <col min="100" max="100" width="5.37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5.7539062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4.2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5" width="0.875" style="1" customWidth="1"/>
    <col min="166" max="166" width="4.875" style="1" customWidth="1"/>
    <col min="167" max="16384" width="0.875" style="1" customWidth="1"/>
  </cols>
  <sheetData>
    <row r="1" spans="2:16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2" t="s">
        <v>55</v>
      </c>
    </row>
    <row r="2" spans="1:166" ht="19.5" customHeight="1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</row>
    <row r="3" spans="1:166" ht="11.25" customHeight="1">
      <c r="A3" s="74" t="s">
        <v>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5"/>
      <c r="AP3" s="73" t="s">
        <v>17</v>
      </c>
      <c r="AQ3" s="74"/>
      <c r="AR3" s="74"/>
      <c r="AS3" s="74"/>
      <c r="AT3" s="74"/>
      <c r="AU3" s="75"/>
      <c r="AV3" s="73" t="s">
        <v>67</v>
      </c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5"/>
      <c r="BL3" s="73" t="s">
        <v>53</v>
      </c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5"/>
      <c r="CF3" s="70" t="s">
        <v>18</v>
      </c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2"/>
      <c r="ET3" s="73" t="s">
        <v>22</v>
      </c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</row>
    <row r="4" spans="1:166" ht="33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8"/>
      <c r="AP4" s="76"/>
      <c r="AQ4" s="77"/>
      <c r="AR4" s="77"/>
      <c r="AS4" s="77"/>
      <c r="AT4" s="77"/>
      <c r="AU4" s="78"/>
      <c r="AV4" s="76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8"/>
      <c r="BL4" s="76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8"/>
      <c r="CF4" s="71" t="s">
        <v>74</v>
      </c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2"/>
      <c r="CW4" s="70" t="s">
        <v>19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2"/>
      <c r="DN4" s="70" t="s">
        <v>20</v>
      </c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2"/>
      <c r="EE4" s="70" t="s">
        <v>21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2"/>
      <c r="ET4" s="76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</row>
    <row r="5" spans="1:166" ht="12" thickBot="1">
      <c r="A5" s="119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20"/>
      <c r="AP5" s="67">
        <v>2</v>
      </c>
      <c r="AQ5" s="68"/>
      <c r="AR5" s="68"/>
      <c r="AS5" s="68"/>
      <c r="AT5" s="68"/>
      <c r="AU5" s="69"/>
      <c r="AV5" s="67">
        <v>3</v>
      </c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9"/>
      <c r="BL5" s="67">
        <v>4</v>
      </c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9"/>
      <c r="CF5" s="67">
        <v>5</v>
      </c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9"/>
      <c r="CW5" s="67">
        <v>6</v>
      </c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9"/>
      <c r="DN5" s="67">
        <v>7</v>
      </c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9"/>
      <c r="EE5" s="67">
        <v>8</v>
      </c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9"/>
      <c r="ET5" s="67">
        <v>9</v>
      </c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</row>
    <row r="6" spans="1:166" ht="17.25" customHeight="1">
      <c r="A6" s="250" t="s">
        <v>70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69" t="s">
        <v>34</v>
      </c>
      <c r="AQ6" s="270"/>
      <c r="AR6" s="270"/>
      <c r="AS6" s="270"/>
      <c r="AT6" s="270"/>
      <c r="AU6" s="270"/>
      <c r="AV6" s="83" t="s">
        <v>39</v>
      </c>
      <c r="AW6" s="83"/>
      <c r="AX6" s="83"/>
      <c r="AY6" s="83"/>
      <c r="AZ6" s="83"/>
      <c r="BA6" s="83"/>
      <c r="BB6" s="83"/>
      <c r="BC6" s="83"/>
      <c r="BD6" s="83"/>
      <c r="BE6" s="84"/>
      <c r="BF6" s="85"/>
      <c r="BG6" s="85"/>
      <c r="BH6" s="85"/>
      <c r="BI6" s="85"/>
      <c r="BJ6" s="85"/>
      <c r="BK6" s="86"/>
      <c r="BL6" s="229">
        <f>BL7+BL33+BL37</f>
        <v>10638080105</v>
      </c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>
        <f>SUM(CF7,CF33,CF51)</f>
        <v>4114774720.6100044</v>
      </c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57">
        <f>SUM(CW7,CW37,CW51)</f>
        <v>1.52587890625E-05</v>
      </c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8">
        <f>DN45</f>
        <v>1446006703.07</v>
      </c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60"/>
      <c r="EE6" s="229">
        <f>SUM(CF6,CW6,DN6)</f>
        <v>5560781423.680019</v>
      </c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>
        <f>ET7+ET37</f>
        <v>6588243703.929985</v>
      </c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65"/>
    </row>
    <row r="7" spans="1:166" ht="12.75" customHeight="1">
      <c r="A7" s="253" t="s">
        <v>16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103" t="s">
        <v>35</v>
      </c>
      <c r="AQ7" s="104"/>
      <c r="AR7" s="104"/>
      <c r="AS7" s="104"/>
      <c r="AT7" s="104"/>
      <c r="AU7" s="254"/>
      <c r="AV7" s="262" t="s">
        <v>39</v>
      </c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4"/>
      <c r="BL7" s="244">
        <f>BL12+BL19+BL25+BL26+BL27+BL28</f>
        <v>1403830250</v>
      </c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51"/>
      <c r="CF7" s="244">
        <f>CF10+CF13+CF16+CF20+CF27+CF28+CF29+CF30+CF31+CF32</f>
        <v>-4163955589.8899994</v>
      </c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51"/>
      <c r="CW7" s="238">
        <v>0</v>
      </c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40"/>
      <c r="DN7" s="238">
        <v>0</v>
      </c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40"/>
      <c r="EE7" s="244">
        <f>SUM(CF7:ED8)</f>
        <v>-4163955589.8899994</v>
      </c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51"/>
      <c r="ET7" s="244">
        <f>ET12+ET19+ET25+ET26+ET27+ET28</f>
        <v>1500000552</v>
      </c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6"/>
    </row>
    <row r="8" spans="1:166" ht="12.75" customHeight="1">
      <c r="A8" s="234" t="s">
        <v>101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112"/>
      <c r="AQ8" s="113"/>
      <c r="AR8" s="113"/>
      <c r="AS8" s="113"/>
      <c r="AT8" s="113"/>
      <c r="AU8" s="255"/>
      <c r="AV8" s="266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8"/>
      <c r="BL8" s="247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52"/>
      <c r="CF8" s="247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52"/>
      <c r="CW8" s="241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3"/>
      <c r="DN8" s="241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3"/>
      <c r="EE8" s="247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52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9"/>
    </row>
    <row r="9" spans="1:166" ht="12" customHeight="1">
      <c r="A9" s="261" t="s">
        <v>36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103"/>
      <c r="AQ9" s="104"/>
      <c r="AR9" s="104"/>
      <c r="AS9" s="104"/>
      <c r="AT9" s="104"/>
      <c r="AU9" s="254"/>
      <c r="AV9" s="262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35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7"/>
      <c r="CF9" s="235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7"/>
      <c r="CW9" s="235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7"/>
      <c r="DN9" s="235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7"/>
      <c r="EE9" s="235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7"/>
      <c r="ET9" s="235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56"/>
    </row>
    <row r="10" spans="1:166" ht="27" customHeight="1">
      <c r="A10" s="212" t="s">
        <v>141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91" t="s">
        <v>35</v>
      </c>
      <c r="AQ10" s="92"/>
      <c r="AR10" s="92"/>
      <c r="AS10" s="92"/>
      <c r="AT10" s="92"/>
      <c r="AU10" s="228"/>
      <c r="AV10" s="215" t="s">
        <v>142</v>
      </c>
      <c r="AW10" s="215"/>
      <c r="AX10" s="215"/>
      <c r="AY10" s="215"/>
      <c r="AZ10" s="215"/>
      <c r="BA10" s="215"/>
      <c r="BB10" s="215"/>
      <c r="BC10" s="215"/>
      <c r="BD10" s="215"/>
      <c r="BE10" s="216"/>
      <c r="BF10" s="217"/>
      <c r="BG10" s="217"/>
      <c r="BH10" s="217"/>
      <c r="BI10" s="217"/>
      <c r="BJ10" s="217"/>
      <c r="BK10" s="218"/>
      <c r="BL10" s="189">
        <f>BL11</f>
        <v>-27500000</v>
      </c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>
        <f>CF11</f>
        <v>-27500000</v>
      </c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>
        <v>0</v>
      </c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>
        <v>0</v>
      </c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>
        <f aca="true" t="shared" si="0" ref="EE10:EE25">SUM(CF10)</f>
        <v>-27500000</v>
      </c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>
        <v>0</v>
      </c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201"/>
    </row>
    <row r="11" spans="1:166" ht="41.25" customHeight="1">
      <c r="A11" s="212" t="s">
        <v>169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91" t="s">
        <v>35</v>
      </c>
      <c r="AQ11" s="92"/>
      <c r="AR11" s="92"/>
      <c r="AS11" s="92"/>
      <c r="AT11" s="92"/>
      <c r="AU11" s="228"/>
      <c r="AV11" s="215" t="s">
        <v>168</v>
      </c>
      <c r="AW11" s="215"/>
      <c r="AX11" s="215"/>
      <c r="AY11" s="215"/>
      <c r="AZ11" s="215"/>
      <c r="BA11" s="215"/>
      <c r="BB11" s="215"/>
      <c r="BC11" s="215"/>
      <c r="BD11" s="215"/>
      <c r="BE11" s="216"/>
      <c r="BF11" s="217"/>
      <c r="BG11" s="217"/>
      <c r="BH11" s="217"/>
      <c r="BI11" s="217"/>
      <c r="BJ11" s="217"/>
      <c r="BK11" s="218"/>
      <c r="BL11" s="189">
        <f>BL12</f>
        <v>-27500000</v>
      </c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>
        <f>CF12</f>
        <v>-27500000</v>
      </c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>
        <v>0</v>
      </c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>
        <v>0</v>
      </c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>
        <f t="shared" si="0"/>
        <v>-27500000</v>
      </c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>
        <v>0</v>
      </c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201"/>
    </row>
    <row r="12" spans="1:166" ht="30" customHeight="1">
      <c r="A12" s="187" t="s">
        <v>110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91" t="s">
        <v>35</v>
      </c>
      <c r="AQ12" s="92"/>
      <c r="AR12" s="92"/>
      <c r="AS12" s="92"/>
      <c r="AT12" s="92"/>
      <c r="AU12" s="228"/>
      <c r="AV12" s="192" t="s">
        <v>111</v>
      </c>
      <c r="AW12" s="192"/>
      <c r="AX12" s="192"/>
      <c r="AY12" s="192"/>
      <c r="AZ12" s="192"/>
      <c r="BA12" s="192"/>
      <c r="BB12" s="192"/>
      <c r="BC12" s="192"/>
      <c r="BD12" s="192"/>
      <c r="BE12" s="193"/>
      <c r="BF12" s="194"/>
      <c r="BG12" s="194"/>
      <c r="BH12" s="194"/>
      <c r="BI12" s="194"/>
      <c r="BJ12" s="194"/>
      <c r="BK12" s="195"/>
      <c r="BL12" s="188">
        <v>-27500000</v>
      </c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>
        <v>-27500000</v>
      </c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>
        <v>0</v>
      </c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>
        <v>0</v>
      </c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>
        <f t="shared" si="0"/>
        <v>-27500000</v>
      </c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>
        <f>BL12-EE12</f>
        <v>0</v>
      </c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222"/>
    </row>
    <row r="13" spans="1:166" ht="26.25" customHeight="1" hidden="1">
      <c r="A13" s="212" t="s">
        <v>143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91" t="s">
        <v>35</v>
      </c>
      <c r="AQ13" s="92"/>
      <c r="AR13" s="92"/>
      <c r="AS13" s="92"/>
      <c r="AT13" s="92"/>
      <c r="AU13" s="228"/>
      <c r="AV13" s="215" t="s">
        <v>144</v>
      </c>
      <c r="AW13" s="215"/>
      <c r="AX13" s="215"/>
      <c r="AY13" s="215"/>
      <c r="AZ13" s="215"/>
      <c r="BA13" s="215"/>
      <c r="BB13" s="215"/>
      <c r="BC13" s="215"/>
      <c r="BD13" s="215"/>
      <c r="BE13" s="216"/>
      <c r="BF13" s="217"/>
      <c r="BG13" s="217"/>
      <c r="BH13" s="217"/>
      <c r="BI13" s="217"/>
      <c r="BJ13" s="217"/>
      <c r="BK13" s="218"/>
      <c r="BL13" s="209">
        <f>BL14</f>
        <v>0</v>
      </c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>
        <f>SUM(CF14:CV14)</f>
        <v>0</v>
      </c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189">
        <v>0</v>
      </c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>
        <v>0</v>
      </c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209">
        <f t="shared" si="0"/>
        <v>0</v>
      </c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189">
        <v>0</v>
      </c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201"/>
    </row>
    <row r="14" spans="1:166" ht="24" customHeight="1" hidden="1">
      <c r="A14" s="212" t="s">
        <v>158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91" t="s">
        <v>35</v>
      </c>
      <c r="AQ14" s="92"/>
      <c r="AR14" s="92"/>
      <c r="AS14" s="92"/>
      <c r="AT14" s="92"/>
      <c r="AU14" s="228"/>
      <c r="AV14" s="215" t="s">
        <v>157</v>
      </c>
      <c r="AW14" s="215"/>
      <c r="AX14" s="215"/>
      <c r="AY14" s="215"/>
      <c r="AZ14" s="215"/>
      <c r="BA14" s="215"/>
      <c r="BB14" s="215"/>
      <c r="BC14" s="215"/>
      <c r="BD14" s="215"/>
      <c r="BE14" s="216"/>
      <c r="BF14" s="217"/>
      <c r="BG14" s="217"/>
      <c r="BH14" s="217"/>
      <c r="BI14" s="217"/>
      <c r="BJ14" s="217"/>
      <c r="BK14" s="218"/>
      <c r="BL14" s="209">
        <f>SUM(BL15:CE15)</f>
        <v>0</v>
      </c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>
        <f>SUM(CF15:CV15)</f>
        <v>0</v>
      </c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189">
        <v>0</v>
      </c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>
        <v>0</v>
      </c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209">
        <f t="shared" si="0"/>
        <v>0</v>
      </c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189">
        <v>0</v>
      </c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201"/>
    </row>
    <row r="15" spans="1:166" ht="22.5" customHeight="1" hidden="1">
      <c r="A15" s="187" t="s">
        <v>102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90" t="s">
        <v>35</v>
      </c>
      <c r="AQ15" s="191"/>
      <c r="AR15" s="191"/>
      <c r="AS15" s="191"/>
      <c r="AT15" s="191"/>
      <c r="AU15" s="191"/>
      <c r="AV15" s="192" t="s">
        <v>88</v>
      </c>
      <c r="AW15" s="192"/>
      <c r="AX15" s="192"/>
      <c r="AY15" s="192"/>
      <c r="AZ15" s="192"/>
      <c r="BA15" s="192"/>
      <c r="BB15" s="192"/>
      <c r="BC15" s="192"/>
      <c r="BD15" s="192"/>
      <c r="BE15" s="193"/>
      <c r="BF15" s="194"/>
      <c r="BG15" s="194"/>
      <c r="BH15" s="194"/>
      <c r="BI15" s="194"/>
      <c r="BJ15" s="194"/>
      <c r="BK15" s="195"/>
      <c r="BL15" s="196">
        <v>0</v>
      </c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>
        <v>0</v>
      </c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88">
        <v>0</v>
      </c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>
        <v>0</v>
      </c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96">
        <f t="shared" si="0"/>
        <v>0</v>
      </c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>
        <f>SUM(BL15,-EE15)</f>
        <v>0</v>
      </c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202"/>
    </row>
    <row r="16" spans="1:166" ht="27" customHeight="1">
      <c r="A16" s="212" t="s">
        <v>145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3" t="s">
        <v>35</v>
      </c>
      <c r="AQ16" s="214"/>
      <c r="AR16" s="214"/>
      <c r="AS16" s="214"/>
      <c r="AT16" s="214"/>
      <c r="AU16" s="214"/>
      <c r="AV16" s="215" t="s">
        <v>146</v>
      </c>
      <c r="AW16" s="215"/>
      <c r="AX16" s="215"/>
      <c r="AY16" s="215"/>
      <c r="AZ16" s="215"/>
      <c r="BA16" s="215"/>
      <c r="BB16" s="215"/>
      <c r="BC16" s="215"/>
      <c r="BD16" s="215"/>
      <c r="BE16" s="216"/>
      <c r="BF16" s="217"/>
      <c r="BG16" s="217"/>
      <c r="BH16" s="217"/>
      <c r="BI16" s="217"/>
      <c r="BJ16" s="217"/>
      <c r="BK16" s="218"/>
      <c r="BL16" s="189">
        <f>BL17</f>
        <v>-128961750</v>
      </c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>
        <f>CF17</f>
        <v>-128961750</v>
      </c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>
        <v>0</v>
      </c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>
        <v>0</v>
      </c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>
        <f t="shared" si="0"/>
        <v>-128961750</v>
      </c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>
        <v>0</v>
      </c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201"/>
    </row>
    <row r="17" spans="1:166" ht="30.75" customHeight="1">
      <c r="A17" s="212" t="s">
        <v>147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3" t="s">
        <v>35</v>
      </c>
      <c r="AQ17" s="214"/>
      <c r="AR17" s="214"/>
      <c r="AS17" s="214"/>
      <c r="AT17" s="214"/>
      <c r="AU17" s="214"/>
      <c r="AV17" s="215" t="s">
        <v>148</v>
      </c>
      <c r="AW17" s="215"/>
      <c r="AX17" s="215"/>
      <c r="AY17" s="215"/>
      <c r="AZ17" s="215"/>
      <c r="BA17" s="215"/>
      <c r="BB17" s="215"/>
      <c r="BC17" s="215"/>
      <c r="BD17" s="215"/>
      <c r="BE17" s="216"/>
      <c r="BF17" s="217"/>
      <c r="BG17" s="217"/>
      <c r="BH17" s="217"/>
      <c r="BI17" s="217"/>
      <c r="BJ17" s="217"/>
      <c r="BK17" s="218"/>
      <c r="BL17" s="189">
        <f>BL18</f>
        <v>-128961750</v>
      </c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>
        <f>CF18</f>
        <v>-128961750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>
        <v>0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>
        <v>0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>
        <f t="shared" si="0"/>
        <v>-128961750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>
        <v>0</v>
      </c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201"/>
    </row>
    <row r="18" spans="1:166" s="14" customFormat="1" ht="54" customHeight="1">
      <c r="A18" s="212" t="s">
        <v>171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3" t="s">
        <v>35</v>
      </c>
      <c r="AQ18" s="214"/>
      <c r="AR18" s="214"/>
      <c r="AS18" s="214"/>
      <c r="AT18" s="214"/>
      <c r="AU18" s="214"/>
      <c r="AV18" s="215" t="s">
        <v>170</v>
      </c>
      <c r="AW18" s="215"/>
      <c r="AX18" s="215"/>
      <c r="AY18" s="215"/>
      <c r="AZ18" s="215"/>
      <c r="BA18" s="215"/>
      <c r="BB18" s="215"/>
      <c r="BC18" s="215"/>
      <c r="BD18" s="215"/>
      <c r="BE18" s="216"/>
      <c r="BF18" s="217"/>
      <c r="BG18" s="217"/>
      <c r="BH18" s="217"/>
      <c r="BI18" s="217"/>
      <c r="BJ18" s="217"/>
      <c r="BK18" s="218"/>
      <c r="BL18" s="189">
        <f>BL19</f>
        <v>-128961750</v>
      </c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>
        <f>SUM(CF19:CF19)</f>
        <v>-128961750</v>
      </c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>
        <v>0</v>
      </c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>
        <v>0</v>
      </c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>
        <f t="shared" si="0"/>
        <v>-128961750</v>
      </c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>
        <v>0</v>
      </c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201"/>
    </row>
    <row r="19" spans="1:166" ht="37.5" customHeight="1">
      <c r="A19" s="187" t="s">
        <v>103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90" t="s">
        <v>35</v>
      </c>
      <c r="AQ19" s="191"/>
      <c r="AR19" s="191"/>
      <c r="AS19" s="191"/>
      <c r="AT19" s="191"/>
      <c r="AU19" s="191"/>
      <c r="AV19" s="192" t="s">
        <v>89</v>
      </c>
      <c r="AW19" s="192"/>
      <c r="AX19" s="192"/>
      <c r="AY19" s="192"/>
      <c r="AZ19" s="192"/>
      <c r="BA19" s="192"/>
      <c r="BB19" s="192"/>
      <c r="BC19" s="192"/>
      <c r="BD19" s="192"/>
      <c r="BE19" s="193"/>
      <c r="BF19" s="194"/>
      <c r="BG19" s="194"/>
      <c r="BH19" s="194"/>
      <c r="BI19" s="194"/>
      <c r="BJ19" s="194"/>
      <c r="BK19" s="195"/>
      <c r="BL19" s="188">
        <v>-128961750</v>
      </c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>
        <v>-128961750</v>
      </c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>
        <v>0</v>
      </c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>
        <v>0</v>
      </c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>
        <f t="shared" si="0"/>
        <v>-128961750</v>
      </c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>
        <f>BL19-EE19</f>
        <v>0</v>
      </c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222"/>
    </row>
    <row r="20" spans="1:166" ht="37.5" customHeight="1">
      <c r="A20" s="212" t="s">
        <v>172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3" t="s">
        <v>35</v>
      </c>
      <c r="AQ20" s="214"/>
      <c r="AR20" s="214"/>
      <c r="AS20" s="214"/>
      <c r="AT20" s="214"/>
      <c r="AU20" s="214"/>
      <c r="AV20" s="215" t="s">
        <v>173</v>
      </c>
      <c r="AW20" s="215"/>
      <c r="AX20" s="215"/>
      <c r="AY20" s="215"/>
      <c r="AZ20" s="215"/>
      <c r="BA20" s="215"/>
      <c r="BB20" s="215"/>
      <c r="BC20" s="215"/>
      <c r="BD20" s="215"/>
      <c r="BE20" s="216"/>
      <c r="BF20" s="217"/>
      <c r="BG20" s="217"/>
      <c r="BH20" s="217"/>
      <c r="BI20" s="217"/>
      <c r="BJ20" s="217"/>
      <c r="BK20" s="218"/>
      <c r="BL20" s="189">
        <f>BL22</f>
        <v>-250000000</v>
      </c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>
        <f>CF21</f>
        <v>0</v>
      </c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>
        <v>0</v>
      </c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>
        <v>0</v>
      </c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>
        <f>SUM(CF20)</f>
        <v>0</v>
      </c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>
        <v>0</v>
      </c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201"/>
    </row>
    <row r="21" spans="1:166" s="14" customFormat="1" ht="30" customHeight="1">
      <c r="A21" s="212" t="s">
        <v>149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3" t="s">
        <v>35</v>
      </c>
      <c r="AQ21" s="214"/>
      <c r="AR21" s="214"/>
      <c r="AS21" s="214"/>
      <c r="AT21" s="214"/>
      <c r="AU21" s="214"/>
      <c r="AV21" s="215" t="s">
        <v>150</v>
      </c>
      <c r="AW21" s="215"/>
      <c r="AX21" s="215"/>
      <c r="AY21" s="215"/>
      <c r="AZ21" s="215"/>
      <c r="BA21" s="215"/>
      <c r="BB21" s="215"/>
      <c r="BC21" s="215"/>
      <c r="BD21" s="215"/>
      <c r="BE21" s="216"/>
      <c r="BF21" s="217"/>
      <c r="BG21" s="217"/>
      <c r="BH21" s="217"/>
      <c r="BI21" s="217"/>
      <c r="BJ21" s="217"/>
      <c r="BK21" s="218"/>
      <c r="BL21" s="189">
        <f>BL22</f>
        <v>-250000000</v>
      </c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>
        <f>CF22</f>
        <v>0</v>
      </c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>
        <v>0</v>
      </c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>
        <v>0</v>
      </c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>
        <f t="shared" si="0"/>
        <v>0</v>
      </c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>
        <v>0</v>
      </c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201"/>
    </row>
    <row r="22" spans="1:166" s="14" customFormat="1" ht="39" customHeight="1">
      <c r="A22" s="212" t="s">
        <v>191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3" t="s">
        <v>35</v>
      </c>
      <c r="AQ22" s="214"/>
      <c r="AR22" s="214"/>
      <c r="AS22" s="214"/>
      <c r="AT22" s="214"/>
      <c r="AU22" s="214"/>
      <c r="AV22" s="215" t="s">
        <v>174</v>
      </c>
      <c r="AW22" s="215"/>
      <c r="AX22" s="215"/>
      <c r="AY22" s="215"/>
      <c r="AZ22" s="215"/>
      <c r="BA22" s="215"/>
      <c r="BB22" s="215"/>
      <c r="BC22" s="215"/>
      <c r="BD22" s="215"/>
      <c r="BE22" s="216"/>
      <c r="BF22" s="217"/>
      <c r="BG22" s="217"/>
      <c r="BH22" s="217"/>
      <c r="BI22" s="217"/>
      <c r="BJ22" s="217"/>
      <c r="BK22" s="218"/>
      <c r="BL22" s="189">
        <f>BL23</f>
        <v>-250000000</v>
      </c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223">
        <f>CF23</f>
        <v>0</v>
      </c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5"/>
      <c r="CW22" s="189">
        <v>0</v>
      </c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>
        <v>0</v>
      </c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223">
        <f>SUM(CF22)</f>
        <v>0</v>
      </c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5"/>
      <c r="ET22" s="189">
        <v>0</v>
      </c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201"/>
    </row>
    <row r="23" spans="1:166" s="15" customFormat="1" ht="38.25" customHeight="1">
      <c r="A23" s="212" t="s">
        <v>176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3" t="s">
        <v>35</v>
      </c>
      <c r="AQ23" s="214"/>
      <c r="AR23" s="214"/>
      <c r="AS23" s="214"/>
      <c r="AT23" s="214"/>
      <c r="AU23" s="214"/>
      <c r="AV23" s="215" t="s">
        <v>175</v>
      </c>
      <c r="AW23" s="215"/>
      <c r="AX23" s="215"/>
      <c r="AY23" s="215"/>
      <c r="AZ23" s="215"/>
      <c r="BA23" s="215"/>
      <c r="BB23" s="215"/>
      <c r="BC23" s="215"/>
      <c r="BD23" s="215"/>
      <c r="BE23" s="216"/>
      <c r="BF23" s="217"/>
      <c r="BG23" s="217"/>
      <c r="BH23" s="217"/>
      <c r="BI23" s="217"/>
      <c r="BJ23" s="217"/>
      <c r="BK23" s="218"/>
      <c r="BL23" s="189">
        <f>BL24</f>
        <v>-250000000</v>
      </c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223">
        <f>CF24</f>
        <v>0</v>
      </c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5"/>
      <c r="CW23" s="189">
        <v>0</v>
      </c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>
        <v>0</v>
      </c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223">
        <f t="shared" si="0"/>
        <v>0</v>
      </c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5"/>
      <c r="ET23" s="189">
        <v>0</v>
      </c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201"/>
    </row>
    <row r="24" spans="1:166" s="15" customFormat="1" ht="59.25" customHeight="1">
      <c r="A24" s="212" t="s">
        <v>178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30" t="s">
        <v>35</v>
      </c>
      <c r="AQ24" s="231"/>
      <c r="AR24" s="231"/>
      <c r="AS24" s="231"/>
      <c r="AT24" s="231"/>
      <c r="AU24" s="231"/>
      <c r="AV24" s="216" t="s">
        <v>177</v>
      </c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3"/>
      <c r="BL24" s="223">
        <f>BL25</f>
        <v>-250000000</v>
      </c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5"/>
      <c r="CF24" s="189">
        <f>CF25</f>
        <v>0</v>
      </c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>
        <v>0</v>
      </c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>
        <v>0</v>
      </c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>
        <f t="shared" si="0"/>
        <v>0</v>
      </c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>
        <v>0</v>
      </c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201"/>
    </row>
    <row r="25" spans="1:166" ht="40.5" customHeight="1">
      <c r="A25" s="187" t="s">
        <v>159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90" t="s">
        <v>35</v>
      </c>
      <c r="AQ25" s="191"/>
      <c r="AR25" s="191"/>
      <c r="AS25" s="191"/>
      <c r="AT25" s="191"/>
      <c r="AU25" s="191"/>
      <c r="AV25" s="192" t="s">
        <v>93</v>
      </c>
      <c r="AW25" s="192"/>
      <c r="AX25" s="192"/>
      <c r="AY25" s="192"/>
      <c r="AZ25" s="192"/>
      <c r="BA25" s="192"/>
      <c r="BB25" s="192"/>
      <c r="BC25" s="192"/>
      <c r="BD25" s="192"/>
      <c r="BE25" s="193"/>
      <c r="BF25" s="194"/>
      <c r="BG25" s="194"/>
      <c r="BH25" s="194"/>
      <c r="BI25" s="194"/>
      <c r="BJ25" s="194"/>
      <c r="BK25" s="195"/>
      <c r="BL25" s="196">
        <v>-250000000</v>
      </c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88">
        <v>0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>
        <v>0</v>
      </c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>
        <v>0</v>
      </c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>
        <f t="shared" si="0"/>
        <v>0</v>
      </c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96">
        <f>BL25-EE25</f>
        <v>-250000000</v>
      </c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202"/>
    </row>
    <row r="26" spans="1:166" ht="40.5" customHeight="1">
      <c r="A26" s="212" t="s">
        <v>255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3" t="s">
        <v>35</v>
      </c>
      <c r="AQ26" s="214"/>
      <c r="AR26" s="214"/>
      <c r="AS26" s="214"/>
      <c r="AT26" s="214"/>
      <c r="AU26" s="214"/>
      <c r="AV26" s="215" t="s">
        <v>256</v>
      </c>
      <c r="AW26" s="215"/>
      <c r="AX26" s="215"/>
      <c r="AY26" s="215"/>
      <c r="AZ26" s="215"/>
      <c r="BA26" s="215"/>
      <c r="BB26" s="215"/>
      <c r="BC26" s="215"/>
      <c r="BD26" s="215"/>
      <c r="BE26" s="216"/>
      <c r="BF26" s="217"/>
      <c r="BG26" s="217"/>
      <c r="BH26" s="217"/>
      <c r="BI26" s="217"/>
      <c r="BJ26" s="217"/>
      <c r="BK26" s="218"/>
      <c r="BL26" s="209">
        <v>1500000000</v>
      </c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23">
        <v>0</v>
      </c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5"/>
      <c r="CW26" s="189">
        <v>0</v>
      </c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>
        <v>0</v>
      </c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>
        <f aca="true" t="shared" si="1" ref="EE26:EE32">SUM(CF26)</f>
        <v>0</v>
      </c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219">
        <f>BL26-EE26</f>
        <v>1500000000</v>
      </c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7"/>
    </row>
    <row r="27" spans="1:166" ht="40.5" customHeight="1">
      <c r="A27" s="212" t="s">
        <v>160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3" t="s">
        <v>35</v>
      </c>
      <c r="AQ27" s="214"/>
      <c r="AR27" s="214"/>
      <c r="AS27" s="214"/>
      <c r="AT27" s="214"/>
      <c r="AU27" s="214"/>
      <c r="AV27" s="215" t="s">
        <v>90</v>
      </c>
      <c r="AW27" s="215"/>
      <c r="AX27" s="215"/>
      <c r="AY27" s="215"/>
      <c r="AZ27" s="215"/>
      <c r="BA27" s="215"/>
      <c r="BB27" s="215"/>
      <c r="BC27" s="215"/>
      <c r="BD27" s="215"/>
      <c r="BE27" s="216"/>
      <c r="BF27" s="217"/>
      <c r="BG27" s="217"/>
      <c r="BH27" s="217"/>
      <c r="BI27" s="217"/>
      <c r="BJ27" s="217"/>
      <c r="BK27" s="218"/>
      <c r="BL27" s="209">
        <v>250000000</v>
      </c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23">
        <v>0</v>
      </c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5"/>
      <c r="CW27" s="189">
        <v>0</v>
      </c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>
        <v>0</v>
      </c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>
        <f t="shared" si="1"/>
        <v>0</v>
      </c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219">
        <f>BL27-EE27</f>
        <v>250000000</v>
      </c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7"/>
    </row>
    <row r="28" spans="1:166" ht="40.5" customHeight="1">
      <c r="A28" s="212" t="s">
        <v>91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3" t="s">
        <v>35</v>
      </c>
      <c r="AQ28" s="214"/>
      <c r="AR28" s="214"/>
      <c r="AS28" s="214"/>
      <c r="AT28" s="214"/>
      <c r="AU28" s="214"/>
      <c r="AV28" s="215" t="s">
        <v>92</v>
      </c>
      <c r="AW28" s="215"/>
      <c r="AX28" s="215"/>
      <c r="AY28" s="215"/>
      <c r="AZ28" s="215"/>
      <c r="BA28" s="215"/>
      <c r="BB28" s="215"/>
      <c r="BC28" s="215"/>
      <c r="BD28" s="215"/>
      <c r="BE28" s="216"/>
      <c r="BF28" s="217"/>
      <c r="BG28" s="217"/>
      <c r="BH28" s="217"/>
      <c r="BI28" s="217"/>
      <c r="BJ28" s="217"/>
      <c r="BK28" s="218"/>
      <c r="BL28" s="209">
        <v>60292000</v>
      </c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189">
        <v>60291448</v>
      </c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>
        <v>0</v>
      </c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>
        <v>0</v>
      </c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>
        <f t="shared" si="1"/>
        <v>60291448</v>
      </c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219">
        <f>BL28-CF28</f>
        <v>552</v>
      </c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1"/>
    </row>
    <row r="29" spans="1:166" ht="86.25" customHeight="1" hidden="1">
      <c r="A29" s="212" t="s">
        <v>185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3" t="s">
        <v>35</v>
      </c>
      <c r="AQ29" s="214"/>
      <c r="AR29" s="214"/>
      <c r="AS29" s="214"/>
      <c r="AT29" s="214"/>
      <c r="AU29" s="214"/>
      <c r="AV29" s="215" t="s">
        <v>186</v>
      </c>
      <c r="AW29" s="215"/>
      <c r="AX29" s="215"/>
      <c r="AY29" s="215"/>
      <c r="AZ29" s="215"/>
      <c r="BA29" s="215"/>
      <c r="BB29" s="215"/>
      <c r="BC29" s="215"/>
      <c r="BD29" s="215"/>
      <c r="BE29" s="216"/>
      <c r="BF29" s="217"/>
      <c r="BG29" s="217"/>
      <c r="BH29" s="217"/>
      <c r="BI29" s="217"/>
      <c r="BJ29" s="217"/>
      <c r="BK29" s="218"/>
      <c r="BL29" s="189">
        <v>0</v>
      </c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>
        <v>0</v>
      </c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>
        <v>0</v>
      </c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>
        <f t="shared" si="1"/>
        <v>0</v>
      </c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>
        <v>0</v>
      </c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201"/>
    </row>
    <row r="30" spans="1:166" ht="86.25" customHeight="1">
      <c r="A30" s="212" t="s">
        <v>185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3" t="s">
        <v>35</v>
      </c>
      <c r="AQ30" s="214"/>
      <c r="AR30" s="214"/>
      <c r="AS30" s="214"/>
      <c r="AT30" s="214"/>
      <c r="AU30" s="214"/>
      <c r="AV30" s="215" t="s">
        <v>186</v>
      </c>
      <c r="AW30" s="215"/>
      <c r="AX30" s="215"/>
      <c r="AY30" s="215"/>
      <c r="AZ30" s="215"/>
      <c r="BA30" s="215"/>
      <c r="BB30" s="215"/>
      <c r="BC30" s="215"/>
      <c r="BD30" s="215"/>
      <c r="BE30" s="216"/>
      <c r="BF30" s="217"/>
      <c r="BG30" s="217"/>
      <c r="BH30" s="217"/>
      <c r="BI30" s="217"/>
      <c r="BJ30" s="217"/>
      <c r="BK30" s="218"/>
      <c r="BL30" s="189">
        <v>0</v>
      </c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>
        <v>932214712.11</v>
      </c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>
        <v>0</v>
      </c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>
        <v>0</v>
      </c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>
        <f t="shared" si="1"/>
        <v>932214712.11</v>
      </c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>
        <v>0</v>
      </c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201"/>
    </row>
    <row r="31" spans="1:166" ht="66.75" customHeight="1">
      <c r="A31" s="212" t="s">
        <v>238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3" t="s">
        <v>35</v>
      </c>
      <c r="AQ31" s="214"/>
      <c r="AR31" s="214"/>
      <c r="AS31" s="214"/>
      <c r="AT31" s="214"/>
      <c r="AU31" s="214"/>
      <c r="AV31" s="215" t="s">
        <v>237</v>
      </c>
      <c r="AW31" s="215"/>
      <c r="AX31" s="215"/>
      <c r="AY31" s="215"/>
      <c r="AZ31" s="215"/>
      <c r="BA31" s="215"/>
      <c r="BB31" s="215"/>
      <c r="BC31" s="215"/>
      <c r="BD31" s="215"/>
      <c r="BE31" s="216"/>
      <c r="BF31" s="217"/>
      <c r="BG31" s="217"/>
      <c r="BH31" s="217"/>
      <c r="BI31" s="217"/>
      <c r="BJ31" s="217"/>
      <c r="BK31" s="218"/>
      <c r="BL31" s="189">
        <v>0</v>
      </c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>
        <v>-28750000000</v>
      </c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>
        <v>0</v>
      </c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>
        <v>0</v>
      </c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>
        <f t="shared" si="1"/>
        <v>-28750000000</v>
      </c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>
        <v>0</v>
      </c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201"/>
    </row>
    <row r="32" spans="1:166" ht="63.75" customHeight="1">
      <c r="A32" s="212" t="s">
        <v>240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3" t="s">
        <v>35</v>
      </c>
      <c r="AQ32" s="214"/>
      <c r="AR32" s="214"/>
      <c r="AS32" s="214"/>
      <c r="AT32" s="214"/>
      <c r="AU32" s="214"/>
      <c r="AV32" s="215" t="s">
        <v>239</v>
      </c>
      <c r="AW32" s="215"/>
      <c r="AX32" s="215"/>
      <c r="AY32" s="215"/>
      <c r="AZ32" s="215"/>
      <c r="BA32" s="215"/>
      <c r="BB32" s="215"/>
      <c r="BC32" s="215"/>
      <c r="BD32" s="215"/>
      <c r="BE32" s="216"/>
      <c r="BF32" s="217"/>
      <c r="BG32" s="217"/>
      <c r="BH32" s="217"/>
      <c r="BI32" s="217"/>
      <c r="BJ32" s="217"/>
      <c r="BK32" s="218"/>
      <c r="BL32" s="189">
        <v>0</v>
      </c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>
        <v>23750000000</v>
      </c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>
        <v>0</v>
      </c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>
        <v>0</v>
      </c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>
        <f t="shared" si="1"/>
        <v>23750000000</v>
      </c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>
        <v>0</v>
      </c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201"/>
    </row>
    <row r="33" spans="1:166" ht="15" customHeight="1">
      <c r="A33" s="200" t="s">
        <v>68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190" t="s">
        <v>37</v>
      </c>
      <c r="AQ33" s="191"/>
      <c r="AR33" s="191"/>
      <c r="AS33" s="191"/>
      <c r="AT33" s="191"/>
      <c r="AU33" s="191"/>
      <c r="AV33" s="45" t="s">
        <v>39</v>
      </c>
      <c r="AW33" s="45"/>
      <c r="AX33" s="45"/>
      <c r="AY33" s="45"/>
      <c r="AZ33" s="45"/>
      <c r="BA33" s="45"/>
      <c r="BB33" s="45"/>
      <c r="BC33" s="45"/>
      <c r="BD33" s="45"/>
      <c r="BE33" s="46"/>
      <c r="BF33" s="47"/>
      <c r="BG33" s="47"/>
      <c r="BH33" s="47"/>
      <c r="BI33" s="47"/>
      <c r="BJ33" s="47"/>
      <c r="BK33" s="48"/>
      <c r="BL33" s="188">
        <v>0</v>
      </c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>
        <v>0</v>
      </c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>
        <v>0</v>
      </c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>
        <v>0</v>
      </c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>
        <v>0</v>
      </c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222"/>
    </row>
    <row r="34" spans="1:166" ht="15" customHeight="1">
      <c r="A34" s="261" t="s">
        <v>36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103"/>
      <c r="AQ34" s="104"/>
      <c r="AR34" s="104"/>
      <c r="AS34" s="104"/>
      <c r="AT34" s="104"/>
      <c r="AU34" s="254"/>
      <c r="AV34" s="274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6"/>
      <c r="BL34" s="235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7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202"/>
    </row>
    <row r="35" spans="1:166" ht="15" customHeight="1" hidden="1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190"/>
      <c r="AQ35" s="191"/>
      <c r="AR35" s="191"/>
      <c r="AS35" s="191"/>
      <c r="AT35" s="191"/>
      <c r="AU35" s="191"/>
      <c r="AV35" s="45"/>
      <c r="AW35" s="45"/>
      <c r="AX35" s="45"/>
      <c r="AY35" s="45"/>
      <c r="AZ35" s="45"/>
      <c r="BA35" s="45"/>
      <c r="BB35" s="45"/>
      <c r="BC35" s="45"/>
      <c r="BD35" s="45"/>
      <c r="BE35" s="46"/>
      <c r="BF35" s="47"/>
      <c r="BG35" s="47"/>
      <c r="BH35" s="47"/>
      <c r="BI35" s="47"/>
      <c r="BJ35" s="47"/>
      <c r="BK35" s="48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206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10"/>
      <c r="CW35" s="206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10"/>
      <c r="DN35" s="206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10"/>
      <c r="EE35" s="206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10"/>
      <c r="ET35" s="206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8"/>
    </row>
    <row r="36" spans="1:166" ht="7.5" customHeight="1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190"/>
      <c r="AQ36" s="191"/>
      <c r="AR36" s="191"/>
      <c r="AS36" s="191"/>
      <c r="AT36" s="191"/>
      <c r="AU36" s="191"/>
      <c r="AV36" s="45"/>
      <c r="AW36" s="45"/>
      <c r="AX36" s="45"/>
      <c r="AY36" s="45"/>
      <c r="AZ36" s="45"/>
      <c r="BA36" s="45"/>
      <c r="BB36" s="45"/>
      <c r="BC36" s="45"/>
      <c r="BD36" s="45"/>
      <c r="BE36" s="46"/>
      <c r="BF36" s="47"/>
      <c r="BG36" s="47"/>
      <c r="BH36" s="47"/>
      <c r="BI36" s="47"/>
      <c r="BJ36" s="47"/>
      <c r="BK36" s="48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202"/>
    </row>
    <row r="37" spans="1:166" ht="15.75" customHeight="1">
      <c r="A37" s="187" t="s">
        <v>94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90" t="s">
        <v>38</v>
      </c>
      <c r="AQ37" s="191"/>
      <c r="AR37" s="191"/>
      <c r="AS37" s="191"/>
      <c r="AT37" s="191"/>
      <c r="AU37" s="191"/>
      <c r="AV37" s="193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5"/>
      <c r="BL37" s="189">
        <f>SUM(BL39,BL45)</f>
        <v>9234249855</v>
      </c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209" t="s">
        <v>39</v>
      </c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>
        <f>CW39+CW43+CW45+CW49</f>
        <v>2700000000.0000153</v>
      </c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23">
        <f>DN45</f>
        <v>1446006703.07</v>
      </c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  <c r="EC37" s="224"/>
      <c r="ED37" s="225"/>
      <c r="EE37" s="209">
        <f>SUM(CW37:ED37)</f>
        <v>4146006703.070015</v>
      </c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189">
        <f>BL37-EE37</f>
        <v>5088243151.929985</v>
      </c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201"/>
    </row>
    <row r="38" spans="1:166" ht="31.5" customHeight="1" hidden="1">
      <c r="A38" s="187" t="s">
        <v>95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90" t="s">
        <v>38</v>
      </c>
      <c r="AQ38" s="191"/>
      <c r="AR38" s="191"/>
      <c r="AS38" s="191"/>
      <c r="AT38" s="191"/>
      <c r="AU38" s="191"/>
      <c r="AV38" s="216" t="s">
        <v>96</v>
      </c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2"/>
      <c r="BL38" s="223">
        <v>2400000000</v>
      </c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5"/>
      <c r="CF38" s="196" t="s">
        <v>39</v>
      </c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209">
        <f>SUM(CW40,CW46)</f>
        <v>2700000000</v>
      </c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209">
        <f>SUM(CW38)</f>
        <v>2700000000</v>
      </c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>
        <f>SUM(BL38,-EE38)</f>
        <v>-300000000</v>
      </c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77"/>
    </row>
    <row r="39" spans="1:166" ht="14.25" customHeight="1">
      <c r="A39" s="200" t="s">
        <v>75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190" t="s">
        <v>40</v>
      </c>
      <c r="AQ39" s="191"/>
      <c r="AR39" s="191"/>
      <c r="AS39" s="191"/>
      <c r="AT39" s="191"/>
      <c r="AU39" s="191"/>
      <c r="AV39" s="192" t="s">
        <v>107</v>
      </c>
      <c r="AW39" s="192"/>
      <c r="AX39" s="192"/>
      <c r="AY39" s="192"/>
      <c r="AZ39" s="192"/>
      <c r="BA39" s="192"/>
      <c r="BB39" s="192"/>
      <c r="BC39" s="192"/>
      <c r="BD39" s="192"/>
      <c r="BE39" s="193"/>
      <c r="BF39" s="194"/>
      <c r="BG39" s="194"/>
      <c r="BH39" s="194"/>
      <c r="BI39" s="194"/>
      <c r="BJ39" s="194"/>
      <c r="BK39" s="195"/>
      <c r="BL39" s="188">
        <f>SUM(BL40)</f>
        <v>0</v>
      </c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96" t="s">
        <v>39</v>
      </c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>
        <f>CW40+CW42</f>
        <v>-76800000000</v>
      </c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203">
        <v>0</v>
      </c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5"/>
      <c r="EE39" s="196">
        <f aca="true" t="shared" si="2" ref="EE39:EE44">SUM(CW39:ED39)</f>
        <v>-76800000000</v>
      </c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 t="s">
        <v>39</v>
      </c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202"/>
    </row>
    <row r="40" spans="1:166" ht="48" customHeight="1">
      <c r="A40" s="187" t="s">
        <v>181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90" t="s">
        <v>40</v>
      </c>
      <c r="AQ40" s="191"/>
      <c r="AR40" s="191"/>
      <c r="AS40" s="191"/>
      <c r="AT40" s="191"/>
      <c r="AU40" s="191"/>
      <c r="AV40" s="192" t="s">
        <v>97</v>
      </c>
      <c r="AW40" s="192"/>
      <c r="AX40" s="192"/>
      <c r="AY40" s="192"/>
      <c r="AZ40" s="192"/>
      <c r="BA40" s="192"/>
      <c r="BB40" s="192"/>
      <c r="BC40" s="192"/>
      <c r="BD40" s="192"/>
      <c r="BE40" s="193"/>
      <c r="BF40" s="194"/>
      <c r="BG40" s="194"/>
      <c r="BH40" s="194"/>
      <c r="BI40" s="194"/>
      <c r="BJ40" s="194"/>
      <c r="BK40" s="195"/>
      <c r="BL40" s="188">
        <v>0</v>
      </c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96" t="s">
        <v>39</v>
      </c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7">
        <v>-75000000000</v>
      </c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9"/>
      <c r="DN40" s="203">
        <v>0</v>
      </c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5"/>
      <c r="EE40" s="197">
        <f t="shared" si="2"/>
        <v>-75000000000</v>
      </c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9"/>
      <c r="ET40" s="196" t="s">
        <v>39</v>
      </c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202"/>
    </row>
    <row r="41" spans="1:166" ht="48" customHeight="1" hidden="1">
      <c r="A41" s="187" t="s">
        <v>221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90" t="s">
        <v>40</v>
      </c>
      <c r="AQ41" s="191"/>
      <c r="AR41" s="191"/>
      <c r="AS41" s="191"/>
      <c r="AT41" s="191"/>
      <c r="AU41" s="191"/>
      <c r="AV41" s="192" t="s">
        <v>220</v>
      </c>
      <c r="AW41" s="192"/>
      <c r="AX41" s="192"/>
      <c r="AY41" s="192"/>
      <c r="AZ41" s="192"/>
      <c r="BA41" s="192"/>
      <c r="BB41" s="192"/>
      <c r="BC41" s="192"/>
      <c r="BD41" s="192"/>
      <c r="BE41" s="193"/>
      <c r="BF41" s="194"/>
      <c r="BG41" s="194"/>
      <c r="BH41" s="194"/>
      <c r="BI41" s="194"/>
      <c r="BJ41" s="194"/>
      <c r="BK41" s="195"/>
      <c r="BL41" s="188">
        <v>0</v>
      </c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96" t="s">
        <v>39</v>
      </c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7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9"/>
      <c r="DN41" s="203">
        <v>0</v>
      </c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5"/>
      <c r="EE41" s="197">
        <f t="shared" si="2"/>
        <v>0</v>
      </c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9"/>
      <c r="ET41" s="196" t="s">
        <v>39</v>
      </c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202"/>
    </row>
    <row r="42" spans="1:166" ht="48" customHeight="1">
      <c r="A42" s="187" t="s">
        <v>221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90" t="s">
        <v>40</v>
      </c>
      <c r="AQ42" s="191"/>
      <c r="AR42" s="191"/>
      <c r="AS42" s="191"/>
      <c r="AT42" s="191"/>
      <c r="AU42" s="191"/>
      <c r="AV42" s="192" t="s">
        <v>220</v>
      </c>
      <c r="AW42" s="192"/>
      <c r="AX42" s="192"/>
      <c r="AY42" s="192"/>
      <c r="AZ42" s="192"/>
      <c r="BA42" s="192"/>
      <c r="BB42" s="192"/>
      <c r="BC42" s="192"/>
      <c r="BD42" s="192"/>
      <c r="BE42" s="193"/>
      <c r="BF42" s="194"/>
      <c r="BG42" s="194"/>
      <c r="BH42" s="194"/>
      <c r="BI42" s="194"/>
      <c r="BJ42" s="194"/>
      <c r="BK42" s="195"/>
      <c r="BL42" s="188">
        <v>0</v>
      </c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96" t="s">
        <v>39</v>
      </c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7">
        <v>-1800000000</v>
      </c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9"/>
      <c r="DN42" s="203">
        <v>0</v>
      </c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5"/>
      <c r="EE42" s="197">
        <f t="shared" si="2"/>
        <v>-1800000000</v>
      </c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9"/>
      <c r="ET42" s="196" t="s">
        <v>39</v>
      </c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202"/>
    </row>
    <row r="43" spans="1:166" ht="25.5" customHeight="1">
      <c r="A43" s="200" t="s">
        <v>75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190" t="s">
        <v>40</v>
      </c>
      <c r="AQ43" s="191"/>
      <c r="AR43" s="191"/>
      <c r="AS43" s="191"/>
      <c r="AT43" s="191"/>
      <c r="AU43" s="191"/>
      <c r="AV43" s="192" t="s">
        <v>241</v>
      </c>
      <c r="AW43" s="192"/>
      <c r="AX43" s="192"/>
      <c r="AY43" s="192"/>
      <c r="AZ43" s="192"/>
      <c r="BA43" s="192"/>
      <c r="BB43" s="192"/>
      <c r="BC43" s="192"/>
      <c r="BD43" s="192"/>
      <c r="BE43" s="193"/>
      <c r="BF43" s="194"/>
      <c r="BG43" s="194"/>
      <c r="BH43" s="194"/>
      <c r="BI43" s="194"/>
      <c r="BJ43" s="194"/>
      <c r="BK43" s="195"/>
      <c r="BL43" s="188">
        <f>SUM(BL44)</f>
        <v>0</v>
      </c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96" t="s">
        <v>39</v>
      </c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>
        <f>CW44</f>
        <v>-89562796018.05</v>
      </c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203">
        <v>0</v>
      </c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5"/>
      <c r="EE43" s="196">
        <f t="shared" si="2"/>
        <v>-89562796018.05</v>
      </c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 t="s">
        <v>39</v>
      </c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202"/>
    </row>
    <row r="44" spans="1:166" ht="40.5" customHeight="1">
      <c r="A44" s="187" t="s">
        <v>242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90" t="s">
        <v>40</v>
      </c>
      <c r="AQ44" s="191"/>
      <c r="AR44" s="191"/>
      <c r="AS44" s="191"/>
      <c r="AT44" s="191"/>
      <c r="AU44" s="191"/>
      <c r="AV44" s="192" t="s">
        <v>241</v>
      </c>
      <c r="AW44" s="192"/>
      <c r="AX44" s="192"/>
      <c r="AY44" s="192"/>
      <c r="AZ44" s="192"/>
      <c r="BA44" s="192"/>
      <c r="BB44" s="192"/>
      <c r="BC44" s="192"/>
      <c r="BD44" s="192"/>
      <c r="BE44" s="193"/>
      <c r="BF44" s="194"/>
      <c r="BG44" s="194"/>
      <c r="BH44" s="194"/>
      <c r="BI44" s="194"/>
      <c r="BJ44" s="194"/>
      <c r="BK44" s="195"/>
      <c r="BL44" s="188">
        <v>0</v>
      </c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96" t="s">
        <v>39</v>
      </c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7">
        <v>-89562796018.05</v>
      </c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9"/>
      <c r="DN44" s="203">
        <v>0</v>
      </c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5"/>
      <c r="EE44" s="197">
        <f t="shared" si="2"/>
        <v>-89562796018.05</v>
      </c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9"/>
      <c r="ET44" s="196" t="s">
        <v>39</v>
      </c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202"/>
    </row>
    <row r="45" spans="1:166" ht="21.75" customHeight="1">
      <c r="A45" s="200" t="s">
        <v>76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190" t="s">
        <v>41</v>
      </c>
      <c r="AQ45" s="191"/>
      <c r="AR45" s="191"/>
      <c r="AS45" s="191"/>
      <c r="AT45" s="191"/>
      <c r="AU45" s="191"/>
      <c r="AV45" s="192" t="s">
        <v>108</v>
      </c>
      <c r="AW45" s="192"/>
      <c r="AX45" s="192"/>
      <c r="AY45" s="192"/>
      <c r="AZ45" s="192"/>
      <c r="BA45" s="192"/>
      <c r="BB45" s="192"/>
      <c r="BC45" s="192"/>
      <c r="BD45" s="192"/>
      <c r="BE45" s="193"/>
      <c r="BF45" s="194"/>
      <c r="BG45" s="194"/>
      <c r="BH45" s="194"/>
      <c r="BI45" s="194"/>
      <c r="BJ45" s="194"/>
      <c r="BK45" s="195"/>
      <c r="BL45" s="188">
        <f>BL46</f>
        <v>9234249855</v>
      </c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96" t="s">
        <v>39</v>
      </c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>
        <f>CW46+CW48</f>
        <v>79500000000</v>
      </c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88">
        <f>DN46</f>
        <v>1446006703.07</v>
      </c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96">
        <f>SUM(CW45)</f>
        <v>79500000000</v>
      </c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 t="s">
        <v>39</v>
      </c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202"/>
    </row>
    <row r="46" spans="1:166" ht="48.75" customHeight="1">
      <c r="A46" s="187" t="s">
        <v>182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90" t="s">
        <v>41</v>
      </c>
      <c r="AQ46" s="191"/>
      <c r="AR46" s="191"/>
      <c r="AS46" s="191"/>
      <c r="AT46" s="191"/>
      <c r="AU46" s="191"/>
      <c r="AV46" s="192" t="s">
        <v>98</v>
      </c>
      <c r="AW46" s="192"/>
      <c r="AX46" s="192"/>
      <c r="AY46" s="192"/>
      <c r="AZ46" s="192"/>
      <c r="BA46" s="192"/>
      <c r="BB46" s="192"/>
      <c r="BC46" s="192"/>
      <c r="BD46" s="192"/>
      <c r="BE46" s="193"/>
      <c r="BF46" s="194"/>
      <c r="BG46" s="194"/>
      <c r="BH46" s="194"/>
      <c r="BI46" s="194"/>
      <c r="BJ46" s="194"/>
      <c r="BK46" s="195"/>
      <c r="BL46" s="188">
        <v>9234249855</v>
      </c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96" t="s">
        <v>39</v>
      </c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>
        <v>77700000000</v>
      </c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88">
        <v>1446006703.07</v>
      </c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96">
        <f>SUM(CW46)</f>
        <v>77700000000</v>
      </c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 t="s">
        <v>39</v>
      </c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202"/>
    </row>
    <row r="47" spans="1:166" ht="49.5" customHeight="1" hidden="1">
      <c r="A47" s="187" t="s">
        <v>223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90" t="s">
        <v>41</v>
      </c>
      <c r="AQ47" s="191"/>
      <c r="AR47" s="191"/>
      <c r="AS47" s="191"/>
      <c r="AT47" s="191"/>
      <c r="AU47" s="191"/>
      <c r="AV47" s="192" t="s">
        <v>222</v>
      </c>
      <c r="AW47" s="192"/>
      <c r="AX47" s="192"/>
      <c r="AY47" s="192"/>
      <c r="AZ47" s="192"/>
      <c r="BA47" s="192"/>
      <c r="BB47" s="192"/>
      <c r="BC47" s="192"/>
      <c r="BD47" s="192"/>
      <c r="BE47" s="193"/>
      <c r="BF47" s="194"/>
      <c r="BG47" s="194"/>
      <c r="BH47" s="194"/>
      <c r="BI47" s="194"/>
      <c r="BJ47" s="194"/>
      <c r="BK47" s="195"/>
      <c r="BL47" s="188">
        <v>0</v>
      </c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96" t="s">
        <v>39</v>
      </c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88">
        <v>0</v>
      </c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96">
        <f>SUM(CW47)</f>
        <v>0</v>
      </c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 t="s">
        <v>39</v>
      </c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202"/>
    </row>
    <row r="48" spans="1:166" ht="49.5" customHeight="1">
      <c r="A48" s="187" t="s">
        <v>223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90" t="s">
        <v>41</v>
      </c>
      <c r="AQ48" s="191"/>
      <c r="AR48" s="191"/>
      <c r="AS48" s="191"/>
      <c r="AT48" s="191"/>
      <c r="AU48" s="191"/>
      <c r="AV48" s="192" t="s">
        <v>222</v>
      </c>
      <c r="AW48" s="192"/>
      <c r="AX48" s="192"/>
      <c r="AY48" s="192"/>
      <c r="AZ48" s="192"/>
      <c r="BA48" s="192"/>
      <c r="BB48" s="192"/>
      <c r="BC48" s="192"/>
      <c r="BD48" s="192"/>
      <c r="BE48" s="193"/>
      <c r="BF48" s="194"/>
      <c r="BG48" s="194"/>
      <c r="BH48" s="194"/>
      <c r="BI48" s="194"/>
      <c r="BJ48" s="194"/>
      <c r="BK48" s="195"/>
      <c r="BL48" s="188">
        <v>0</v>
      </c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96" t="s">
        <v>39</v>
      </c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>
        <v>1800000000</v>
      </c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88">
        <v>0</v>
      </c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96">
        <f>SUM(CW48)</f>
        <v>1800000000</v>
      </c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 t="s">
        <v>39</v>
      </c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202"/>
    </row>
    <row r="49" spans="1:166" ht="30" customHeight="1">
      <c r="A49" s="200" t="s">
        <v>76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190" t="s">
        <v>41</v>
      </c>
      <c r="AQ49" s="191"/>
      <c r="AR49" s="191"/>
      <c r="AS49" s="191"/>
      <c r="AT49" s="191"/>
      <c r="AU49" s="191"/>
      <c r="AV49" s="192" t="s">
        <v>243</v>
      </c>
      <c r="AW49" s="192"/>
      <c r="AX49" s="192"/>
      <c r="AY49" s="192"/>
      <c r="AZ49" s="192"/>
      <c r="BA49" s="192"/>
      <c r="BB49" s="192"/>
      <c r="BC49" s="192"/>
      <c r="BD49" s="192"/>
      <c r="BE49" s="193"/>
      <c r="BF49" s="194"/>
      <c r="BG49" s="194"/>
      <c r="BH49" s="194"/>
      <c r="BI49" s="194"/>
      <c r="BJ49" s="194"/>
      <c r="BK49" s="195"/>
      <c r="BL49" s="188">
        <f>BL50</f>
        <v>0</v>
      </c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96" t="s">
        <v>39</v>
      </c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>
        <f>CW50</f>
        <v>89562796018.05</v>
      </c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88">
        <v>0</v>
      </c>
      <c r="DO49" s="188"/>
      <c r="DP49" s="188"/>
      <c r="DQ49" s="188"/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96">
        <f>SUM(CW49)</f>
        <v>89562796018.05</v>
      </c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 t="s">
        <v>39</v>
      </c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202"/>
    </row>
    <row r="50" spans="1:166" ht="40.5" customHeight="1">
      <c r="A50" s="187" t="s">
        <v>244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90" t="s">
        <v>41</v>
      </c>
      <c r="AQ50" s="191"/>
      <c r="AR50" s="191"/>
      <c r="AS50" s="191"/>
      <c r="AT50" s="191"/>
      <c r="AU50" s="191"/>
      <c r="AV50" s="192" t="s">
        <v>243</v>
      </c>
      <c r="AW50" s="192"/>
      <c r="AX50" s="192"/>
      <c r="AY50" s="192"/>
      <c r="AZ50" s="192"/>
      <c r="BA50" s="192"/>
      <c r="BB50" s="192"/>
      <c r="BC50" s="192"/>
      <c r="BD50" s="192"/>
      <c r="BE50" s="193"/>
      <c r="BF50" s="194"/>
      <c r="BG50" s="194"/>
      <c r="BH50" s="194"/>
      <c r="BI50" s="194"/>
      <c r="BJ50" s="194"/>
      <c r="BK50" s="195"/>
      <c r="BL50" s="188">
        <v>0</v>
      </c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96" t="s">
        <v>39</v>
      </c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7">
        <v>89562796018.05</v>
      </c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9"/>
      <c r="DN50" s="203">
        <v>0</v>
      </c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5"/>
      <c r="EE50" s="197">
        <f>SUM(CW50:ED50)</f>
        <v>89562796018.05</v>
      </c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9"/>
      <c r="ET50" s="196" t="s">
        <v>39</v>
      </c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202"/>
    </row>
    <row r="51" spans="1:166" ht="22.5" customHeight="1" thickBot="1">
      <c r="A51" s="41" t="s">
        <v>50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82" t="s">
        <v>42</v>
      </c>
      <c r="AQ51" s="283"/>
      <c r="AR51" s="283"/>
      <c r="AS51" s="283"/>
      <c r="AT51" s="283"/>
      <c r="AU51" s="283"/>
      <c r="AV51" s="284" t="s">
        <v>39</v>
      </c>
      <c r="AW51" s="284"/>
      <c r="AX51" s="284"/>
      <c r="AY51" s="284"/>
      <c r="AZ51" s="284"/>
      <c r="BA51" s="284"/>
      <c r="BB51" s="284"/>
      <c r="BC51" s="284"/>
      <c r="BD51" s="284"/>
      <c r="BE51" s="285"/>
      <c r="BF51" s="286"/>
      <c r="BG51" s="286"/>
      <c r="BH51" s="286"/>
      <c r="BI51" s="286"/>
      <c r="BJ51" s="286"/>
      <c r="BK51" s="287"/>
      <c r="BL51" s="278" t="s">
        <v>39</v>
      </c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80">
        <f>SUM(CF57)</f>
        <v>8278730310.500004</v>
      </c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>
        <f>SUM(CW57,CW61)</f>
        <v>-2700000000</v>
      </c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1">
        <v>0</v>
      </c>
      <c r="DO51" s="281"/>
      <c r="DP51" s="281"/>
      <c r="DQ51" s="281"/>
      <c r="DR51" s="281"/>
      <c r="DS51" s="281"/>
      <c r="DT51" s="281"/>
      <c r="DU51" s="281"/>
      <c r="DV51" s="281"/>
      <c r="DW51" s="281"/>
      <c r="DX51" s="281"/>
      <c r="DY51" s="281"/>
      <c r="DZ51" s="281"/>
      <c r="EA51" s="281"/>
      <c r="EB51" s="281"/>
      <c r="EC51" s="281"/>
      <c r="ED51" s="281"/>
      <c r="EE51" s="280">
        <f>SUM(CF51,CW51)</f>
        <v>5578730310.500004</v>
      </c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78" t="s">
        <v>39</v>
      </c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9"/>
    </row>
    <row r="52" spans="1:166" ht="11.2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9" t="s">
        <v>56</v>
      </c>
    </row>
    <row r="53" spans="1:166" ht="3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29"/>
    </row>
    <row r="54" spans="1:166" ht="11.25" customHeight="1">
      <c r="A54" s="74" t="s">
        <v>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3" t="s">
        <v>17</v>
      </c>
      <c r="AQ54" s="74"/>
      <c r="AR54" s="74"/>
      <c r="AS54" s="74"/>
      <c r="AT54" s="74"/>
      <c r="AU54" s="75"/>
      <c r="AV54" s="297" t="s">
        <v>67</v>
      </c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8"/>
      <c r="BL54" s="301" t="s">
        <v>49</v>
      </c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8"/>
      <c r="CF54" s="294" t="s">
        <v>18</v>
      </c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6"/>
      <c r="ET54" s="73" t="s">
        <v>22</v>
      </c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5"/>
    </row>
    <row r="55" spans="1:166" ht="33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6"/>
      <c r="AQ55" s="77"/>
      <c r="AR55" s="77"/>
      <c r="AS55" s="77"/>
      <c r="AT55" s="77"/>
      <c r="AU55" s="78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300"/>
      <c r="BL55" s="302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300"/>
      <c r="CF55" s="295" t="s">
        <v>74</v>
      </c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6"/>
      <c r="CW55" s="294" t="s">
        <v>19</v>
      </c>
      <c r="CX55" s="295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  <c r="DM55" s="296"/>
      <c r="DN55" s="294" t="s">
        <v>20</v>
      </c>
      <c r="DO55" s="295"/>
      <c r="DP55" s="295"/>
      <c r="DQ55" s="295"/>
      <c r="DR55" s="295"/>
      <c r="DS55" s="295"/>
      <c r="DT55" s="295"/>
      <c r="DU55" s="295"/>
      <c r="DV55" s="295"/>
      <c r="DW55" s="295"/>
      <c r="DX55" s="295"/>
      <c r="DY55" s="295"/>
      <c r="DZ55" s="295"/>
      <c r="EA55" s="295"/>
      <c r="EB55" s="295"/>
      <c r="EC55" s="295"/>
      <c r="ED55" s="296"/>
      <c r="EE55" s="294" t="s">
        <v>21</v>
      </c>
      <c r="EF55" s="295"/>
      <c r="EG55" s="295"/>
      <c r="EH55" s="295"/>
      <c r="EI55" s="295"/>
      <c r="EJ55" s="295"/>
      <c r="EK55" s="295"/>
      <c r="EL55" s="295"/>
      <c r="EM55" s="295"/>
      <c r="EN55" s="295"/>
      <c r="EO55" s="295"/>
      <c r="EP55" s="295"/>
      <c r="EQ55" s="295"/>
      <c r="ER55" s="295"/>
      <c r="ES55" s="296"/>
      <c r="ET55" s="76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8"/>
    </row>
    <row r="56" spans="1:166" ht="12" thickBot="1">
      <c r="A56" s="119">
        <v>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288">
        <v>2</v>
      </c>
      <c r="AQ56" s="289"/>
      <c r="AR56" s="289"/>
      <c r="AS56" s="289"/>
      <c r="AT56" s="289"/>
      <c r="AU56" s="290"/>
      <c r="AV56" s="291">
        <v>3</v>
      </c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3"/>
      <c r="BL56" s="291">
        <v>4</v>
      </c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3"/>
      <c r="CF56" s="291">
        <v>5</v>
      </c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3"/>
      <c r="CW56" s="291">
        <v>6</v>
      </c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3"/>
      <c r="DN56" s="291">
        <v>7</v>
      </c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3"/>
      <c r="EE56" s="291">
        <v>8</v>
      </c>
      <c r="EF56" s="292"/>
      <c r="EG56" s="292"/>
      <c r="EH56" s="292"/>
      <c r="EI56" s="292"/>
      <c r="EJ56" s="292"/>
      <c r="EK56" s="292"/>
      <c r="EL56" s="292"/>
      <c r="EM56" s="292"/>
      <c r="EN56" s="292"/>
      <c r="EO56" s="292"/>
      <c r="EP56" s="292"/>
      <c r="EQ56" s="292"/>
      <c r="ER56" s="292"/>
      <c r="ES56" s="293"/>
      <c r="ET56" s="67">
        <v>9</v>
      </c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315"/>
    </row>
    <row r="57" spans="1:166" ht="33" customHeight="1">
      <c r="A57" s="55" t="s">
        <v>72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307" t="s">
        <v>48</v>
      </c>
      <c r="AQ57" s="85"/>
      <c r="AR57" s="85"/>
      <c r="AS57" s="85"/>
      <c r="AT57" s="85"/>
      <c r="AU57" s="86"/>
      <c r="AV57" s="303" t="s">
        <v>39</v>
      </c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5"/>
      <c r="BL57" s="303" t="s">
        <v>39</v>
      </c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5"/>
      <c r="CF57" s="303">
        <f>CF58+CF60</f>
        <v>8278730310.500004</v>
      </c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5"/>
      <c r="CW57" s="303">
        <f>SUM(CW58,CW60)</f>
        <v>-2700000000</v>
      </c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5"/>
      <c r="DN57" s="303" t="s">
        <v>39</v>
      </c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5"/>
      <c r="EE57" s="303">
        <f>SUM(EE58,EE60)</f>
        <v>5578730310.5</v>
      </c>
      <c r="EF57" s="304"/>
      <c r="EG57" s="304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5"/>
      <c r="ET57" s="303" t="s">
        <v>39</v>
      </c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304"/>
      <c r="FF57" s="304"/>
      <c r="FG57" s="304"/>
      <c r="FH57" s="304"/>
      <c r="FI57" s="304"/>
      <c r="FJ57" s="306"/>
    </row>
    <row r="58" spans="1:166" ht="15" customHeight="1">
      <c r="A58" s="261" t="s">
        <v>36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316" t="s">
        <v>43</v>
      </c>
      <c r="AQ58" s="263"/>
      <c r="AR58" s="263"/>
      <c r="AS58" s="263"/>
      <c r="AT58" s="263"/>
      <c r="AU58" s="264"/>
      <c r="AV58" s="235" t="s">
        <v>39</v>
      </c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7"/>
      <c r="BL58" s="235" t="s">
        <v>39</v>
      </c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7"/>
      <c r="CF58" s="235">
        <f>-69106361789.61+43500000000+655846.23</f>
        <v>-25605705943.38</v>
      </c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7"/>
      <c r="CW58" s="235">
        <v>-43500000000</v>
      </c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7"/>
      <c r="DN58" s="235" t="s">
        <v>39</v>
      </c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37"/>
      <c r="EE58" s="235">
        <f>SUM(CF58:DM59)</f>
        <v>-69105705943.38</v>
      </c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7"/>
      <c r="ET58" s="235" t="s">
        <v>39</v>
      </c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36"/>
      <c r="FJ58" s="256"/>
    </row>
    <row r="59" spans="1:166" ht="13.5" customHeight="1">
      <c r="A59" s="55" t="s">
        <v>52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17"/>
      <c r="AQ59" s="267"/>
      <c r="AR59" s="267"/>
      <c r="AS59" s="267"/>
      <c r="AT59" s="267"/>
      <c r="AU59" s="268"/>
      <c r="AV59" s="206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10"/>
      <c r="BL59" s="206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10"/>
      <c r="CF59" s="206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10"/>
      <c r="CW59" s="206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10"/>
      <c r="DN59" s="206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10"/>
      <c r="EE59" s="206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10"/>
      <c r="ET59" s="206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8"/>
    </row>
    <row r="60" spans="1:166" ht="18" customHeight="1" thickBot="1">
      <c r="A60" s="129" t="s">
        <v>51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09" t="s">
        <v>44</v>
      </c>
      <c r="AQ60" s="310"/>
      <c r="AR60" s="310"/>
      <c r="AS60" s="310"/>
      <c r="AT60" s="310"/>
      <c r="AU60" s="310"/>
      <c r="AV60" s="278" t="s">
        <v>39</v>
      </c>
      <c r="AW60" s="278"/>
      <c r="AX60" s="278"/>
      <c r="AY60" s="278"/>
      <c r="AZ60" s="278"/>
      <c r="BA60" s="278"/>
      <c r="BB60" s="278"/>
      <c r="BC60" s="278"/>
      <c r="BD60" s="278"/>
      <c r="BE60" s="311"/>
      <c r="BF60" s="312"/>
      <c r="BG60" s="312"/>
      <c r="BH60" s="312"/>
      <c r="BI60" s="312"/>
      <c r="BJ60" s="312"/>
      <c r="BK60" s="313"/>
      <c r="BL60" s="278" t="s">
        <v>39</v>
      </c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>
        <f>74684436253.88-40800000000</f>
        <v>33884436253.880005</v>
      </c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314">
        <v>40800000000</v>
      </c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278" t="s">
        <v>39</v>
      </c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>
        <f>SUM(CF60:DM60)</f>
        <v>74684436253.88</v>
      </c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8"/>
      <c r="ES60" s="278"/>
      <c r="ET60" s="278" t="s">
        <v>39</v>
      </c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9"/>
    </row>
    <row r="61" spans="1:166" ht="22.5" customHeight="1">
      <c r="A61" s="41" t="s">
        <v>73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318" t="s">
        <v>45</v>
      </c>
      <c r="AQ61" s="83"/>
      <c r="AR61" s="83"/>
      <c r="AS61" s="83"/>
      <c r="AT61" s="83"/>
      <c r="AU61" s="83"/>
      <c r="AV61" s="319" t="s">
        <v>39</v>
      </c>
      <c r="AW61" s="319"/>
      <c r="AX61" s="319"/>
      <c r="AY61" s="319"/>
      <c r="AZ61" s="319"/>
      <c r="BA61" s="319"/>
      <c r="BB61" s="319"/>
      <c r="BC61" s="319"/>
      <c r="BD61" s="319"/>
      <c r="BE61" s="303"/>
      <c r="BF61" s="304"/>
      <c r="BG61" s="304"/>
      <c r="BH61" s="304"/>
      <c r="BI61" s="304"/>
      <c r="BJ61" s="304"/>
      <c r="BK61" s="305"/>
      <c r="BL61" s="319" t="s">
        <v>39</v>
      </c>
      <c r="BM61" s="319"/>
      <c r="BN61" s="319"/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  <c r="CB61" s="319"/>
      <c r="CC61" s="319"/>
      <c r="CD61" s="319"/>
      <c r="CE61" s="319"/>
      <c r="CF61" s="319" t="s">
        <v>39</v>
      </c>
      <c r="CG61" s="319"/>
      <c r="CH61" s="319"/>
      <c r="CI61" s="319"/>
      <c r="CJ61" s="319"/>
      <c r="CK61" s="319"/>
      <c r="CL61" s="319"/>
      <c r="CM61" s="319"/>
      <c r="CN61" s="319"/>
      <c r="CO61" s="319"/>
      <c r="CP61" s="319"/>
      <c r="CQ61" s="319"/>
      <c r="CR61" s="319"/>
      <c r="CS61" s="319"/>
      <c r="CT61" s="319"/>
      <c r="CU61" s="319"/>
      <c r="CV61" s="319"/>
      <c r="CW61" s="320">
        <f>SUM(CW62,CW64)</f>
        <v>0</v>
      </c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>
        <v>0</v>
      </c>
      <c r="DO61" s="320"/>
      <c r="DP61" s="320"/>
      <c r="DQ61" s="320"/>
      <c r="DR61" s="320"/>
      <c r="DS61" s="320"/>
      <c r="DT61" s="320"/>
      <c r="DU61" s="320"/>
      <c r="DV61" s="320"/>
      <c r="DW61" s="320"/>
      <c r="DX61" s="320"/>
      <c r="DY61" s="320"/>
      <c r="DZ61" s="320"/>
      <c r="EA61" s="320"/>
      <c r="EB61" s="320"/>
      <c r="EC61" s="320"/>
      <c r="ED61" s="320"/>
      <c r="EE61" s="320">
        <f>SUM(EE62,EE64)</f>
        <v>0</v>
      </c>
      <c r="EF61" s="320"/>
      <c r="EG61" s="320"/>
      <c r="EH61" s="320"/>
      <c r="EI61" s="320"/>
      <c r="EJ61" s="320"/>
      <c r="EK61" s="320"/>
      <c r="EL61" s="320"/>
      <c r="EM61" s="320"/>
      <c r="EN61" s="320"/>
      <c r="EO61" s="320"/>
      <c r="EP61" s="320"/>
      <c r="EQ61" s="320"/>
      <c r="ER61" s="320"/>
      <c r="ES61" s="320"/>
      <c r="ET61" s="319" t="s">
        <v>39</v>
      </c>
      <c r="EU61" s="319"/>
      <c r="EV61" s="319"/>
      <c r="EW61" s="319"/>
      <c r="EX61" s="319"/>
      <c r="EY61" s="319"/>
      <c r="EZ61" s="319"/>
      <c r="FA61" s="319"/>
      <c r="FB61" s="319"/>
      <c r="FC61" s="319"/>
      <c r="FD61" s="319"/>
      <c r="FE61" s="319"/>
      <c r="FF61" s="319"/>
      <c r="FG61" s="319"/>
      <c r="FH61" s="319"/>
      <c r="FI61" s="319"/>
      <c r="FJ61" s="340"/>
    </row>
    <row r="62" spans="1:166" ht="11.25" customHeight="1">
      <c r="A62" s="253" t="s">
        <v>16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316" t="s">
        <v>46</v>
      </c>
      <c r="AQ62" s="263"/>
      <c r="AR62" s="263"/>
      <c r="AS62" s="263"/>
      <c r="AT62" s="263"/>
      <c r="AU62" s="264"/>
      <c r="AV62" s="235" t="s">
        <v>39</v>
      </c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7"/>
      <c r="BL62" s="235" t="s">
        <v>39</v>
      </c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7"/>
      <c r="CF62" s="235" t="s">
        <v>39</v>
      </c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7"/>
      <c r="CW62" s="235">
        <v>40800000000</v>
      </c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7"/>
      <c r="DN62" s="348">
        <v>0</v>
      </c>
      <c r="DO62" s="349"/>
      <c r="DP62" s="349"/>
      <c r="DQ62" s="349"/>
      <c r="DR62" s="349"/>
      <c r="DS62" s="349"/>
      <c r="DT62" s="349"/>
      <c r="DU62" s="349"/>
      <c r="DV62" s="349"/>
      <c r="DW62" s="349"/>
      <c r="DX62" s="349"/>
      <c r="DY62" s="349"/>
      <c r="DZ62" s="349"/>
      <c r="EA62" s="349"/>
      <c r="EB62" s="349"/>
      <c r="EC62" s="349"/>
      <c r="ED62" s="350"/>
      <c r="EE62" s="235">
        <f>SUM(CW62)</f>
        <v>40800000000</v>
      </c>
      <c r="EF62" s="236"/>
      <c r="EG62" s="236"/>
      <c r="EH62" s="236"/>
      <c r="EI62" s="236"/>
      <c r="EJ62" s="236"/>
      <c r="EK62" s="236"/>
      <c r="EL62" s="236"/>
      <c r="EM62" s="236"/>
      <c r="EN62" s="236"/>
      <c r="EO62" s="236"/>
      <c r="EP62" s="236"/>
      <c r="EQ62" s="236"/>
      <c r="ER62" s="236"/>
      <c r="ES62" s="237"/>
      <c r="ET62" s="235" t="s">
        <v>39</v>
      </c>
      <c r="EU62" s="236"/>
      <c r="EV62" s="236"/>
      <c r="EW62" s="236"/>
      <c r="EX62" s="236"/>
      <c r="EY62" s="236"/>
      <c r="EZ62" s="236"/>
      <c r="FA62" s="236"/>
      <c r="FB62" s="236"/>
      <c r="FC62" s="236"/>
      <c r="FD62" s="236"/>
      <c r="FE62" s="236"/>
      <c r="FF62" s="236"/>
      <c r="FG62" s="236"/>
      <c r="FH62" s="236"/>
      <c r="FI62" s="236"/>
      <c r="FJ62" s="256"/>
    </row>
    <row r="63" spans="1:166" ht="10.5" customHeight="1">
      <c r="A63" s="234" t="s">
        <v>99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317"/>
      <c r="AQ63" s="267"/>
      <c r="AR63" s="267"/>
      <c r="AS63" s="267"/>
      <c r="AT63" s="267"/>
      <c r="AU63" s="268"/>
      <c r="AV63" s="206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10"/>
      <c r="BL63" s="206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10"/>
      <c r="CF63" s="206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10"/>
      <c r="CW63" s="206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10"/>
      <c r="DN63" s="351"/>
      <c r="DO63" s="352"/>
      <c r="DP63" s="352"/>
      <c r="DQ63" s="352"/>
      <c r="DR63" s="352"/>
      <c r="DS63" s="352"/>
      <c r="DT63" s="352"/>
      <c r="DU63" s="352"/>
      <c r="DV63" s="352"/>
      <c r="DW63" s="352"/>
      <c r="DX63" s="352"/>
      <c r="DY63" s="352"/>
      <c r="DZ63" s="352"/>
      <c r="EA63" s="352"/>
      <c r="EB63" s="352"/>
      <c r="EC63" s="352"/>
      <c r="ED63" s="353"/>
      <c r="EE63" s="206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10"/>
      <c r="ET63" s="206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8"/>
    </row>
    <row r="64" spans="1:166" ht="14.25" customHeight="1">
      <c r="A64" s="322" t="s">
        <v>100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4" t="s">
        <v>47</v>
      </c>
      <c r="AQ64" s="325"/>
      <c r="AR64" s="325"/>
      <c r="AS64" s="325"/>
      <c r="AT64" s="325"/>
      <c r="AU64" s="325"/>
      <c r="AV64" s="326" t="s">
        <v>39</v>
      </c>
      <c r="AW64" s="326"/>
      <c r="AX64" s="326"/>
      <c r="AY64" s="326"/>
      <c r="AZ64" s="326"/>
      <c r="BA64" s="326"/>
      <c r="BB64" s="326"/>
      <c r="BC64" s="326"/>
      <c r="BD64" s="326"/>
      <c r="BE64" s="235"/>
      <c r="BF64" s="236"/>
      <c r="BG64" s="236"/>
      <c r="BH64" s="236"/>
      <c r="BI64" s="236"/>
      <c r="BJ64" s="236"/>
      <c r="BK64" s="237"/>
      <c r="BL64" s="326" t="s">
        <v>39</v>
      </c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 t="s">
        <v>39</v>
      </c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235">
        <v>-40800000000</v>
      </c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7"/>
      <c r="DN64" s="347">
        <v>0</v>
      </c>
      <c r="DO64" s="347"/>
      <c r="DP64" s="347"/>
      <c r="DQ64" s="347"/>
      <c r="DR64" s="347"/>
      <c r="DS64" s="347"/>
      <c r="DT64" s="347"/>
      <c r="DU64" s="347"/>
      <c r="DV64" s="347"/>
      <c r="DW64" s="347"/>
      <c r="DX64" s="347"/>
      <c r="DY64" s="347"/>
      <c r="DZ64" s="347"/>
      <c r="EA64" s="347"/>
      <c r="EB64" s="347"/>
      <c r="EC64" s="347"/>
      <c r="ED64" s="347"/>
      <c r="EE64" s="326">
        <f>SUM(CW64)</f>
        <v>-40800000000</v>
      </c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 t="s">
        <v>39</v>
      </c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41"/>
    </row>
    <row r="65" spans="1:166" ht="1.5" customHeight="1" thickBot="1">
      <c r="A65" s="331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3"/>
      <c r="AQ65" s="334"/>
      <c r="AR65" s="334"/>
      <c r="AS65" s="334"/>
      <c r="AT65" s="334"/>
      <c r="AU65" s="334"/>
      <c r="AV65" s="335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27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7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42"/>
      <c r="CW65" s="344"/>
      <c r="CX65" s="345"/>
      <c r="CY65" s="345"/>
      <c r="CZ65" s="345"/>
      <c r="DA65" s="345"/>
      <c r="DB65" s="345"/>
      <c r="DC65" s="345"/>
      <c r="DD65" s="345"/>
      <c r="DE65" s="345"/>
      <c r="DF65" s="345"/>
      <c r="DG65" s="345"/>
      <c r="DH65" s="345"/>
      <c r="DI65" s="345"/>
      <c r="DJ65" s="345"/>
      <c r="DK65" s="345"/>
      <c r="DL65" s="345"/>
      <c r="DM65" s="346"/>
      <c r="DN65" s="327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7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42"/>
      <c r="ET65" s="327"/>
      <c r="EU65" s="328"/>
      <c r="EV65" s="328"/>
      <c r="EW65" s="328"/>
      <c r="EX65" s="328"/>
      <c r="EY65" s="328"/>
      <c r="EZ65" s="328"/>
      <c r="FA65" s="328"/>
      <c r="FB65" s="328"/>
      <c r="FC65" s="328"/>
      <c r="FD65" s="328"/>
      <c r="FE65" s="328"/>
      <c r="FF65" s="328"/>
      <c r="FG65" s="328"/>
      <c r="FH65" s="328"/>
      <c r="FI65" s="328"/>
      <c r="FJ65" s="343"/>
    </row>
    <row r="66" ht="11.25"/>
    <row r="67" ht="11.25"/>
    <row r="68" spans="1:166" ht="12">
      <c r="A68" s="17" t="s">
        <v>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 t="s">
        <v>227</v>
      </c>
      <c r="N68" s="17"/>
      <c r="O68" s="1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  <c r="AF68" s="18"/>
      <c r="AG68" s="17"/>
      <c r="AH68" s="17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7"/>
      <c r="BA68" s="329" t="s">
        <v>225</v>
      </c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17"/>
      <c r="CC68" s="17"/>
      <c r="CD68" s="17"/>
      <c r="CE68" s="17"/>
      <c r="CF68" s="17" t="s">
        <v>27</v>
      </c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 t="s">
        <v>189</v>
      </c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8"/>
    </row>
    <row r="69" spans="1:166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21"/>
      <c r="N69" s="17"/>
      <c r="O69" s="17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18"/>
      <c r="AG69" s="17"/>
      <c r="AH69" s="17"/>
      <c r="AI69" s="17"/>
      <c r="AJ69" s="17"/>
      <c r="AK69" s="330" t="s">
        <v>9</v>
      </c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17"/>
      <c r="BA69" s="330" t="s">
        <v>10</v>
      </c>
      <c r="BB69" s="330"/>
      <c r="BC69" s="330"/>
      <c r="BD69" s="330"/>
      <c r="BE69" s="330"/>
      <c r="BF69" s="330"/>
      <c r="BG69" s="330"/>
      <c r="BH69" s="330"/>
      <c r="BI69" s="330"/>
      <c r="BJ69" s="330"/>
      <c r="BK69" s="330"/>
      <c r="BL69" s="330"/>
      <c r="BM69" s="330"/>
      <c r="BN69" s="330"/>
      <c r="BO69" s="330"/>
      <c r="BP69" s="330"/>
      <c r="BQ69" s="330"/>
      <c r="BR69" s="330"/>
      <c r="BS69" s="330"/>
      <c r="BT69" s="330"/>
      <c r="BU69" s="330"/>
      <c r="BV69" s="330"/>
      <c r="BW69" s="330"/>
      <c r="BX69" s="330"/>
      <c r="BY69" s="330"/>
      <c r="BZ69" s="330"/>
      <c r="CA69" s="23"/>
      <c r="CB69" s="17"/>
      <c r="CC69" s="17"/>
      <c r="CD69" s="17"/>
      <c r="CE69" s="17"/>
      <c r="CF69" s="17" t="s">
        <v>28</v>
      </c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 t="s">
        <v>190</v>
      </c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24"/>
      <c r="EJ69" s="24"/>
      <c r="EK69" s="24"/>
      <c r="EL69" s="25"/>
      <c r="EM69" s="25"/>
      <c r="EN69" s="25"/>
      <c r="EO69" s="25"/>
      <c r="EP69" s="24"/>
      <c r="EQ69" s="25"/>
      <c r="ER69" s="25"/>
      <c r="ES69" s="25"/>
      <c r="ET69" s="22"/>
      <c r="EU69" s="22"/>
      <c r="EV69" s="22"/>
      <c r="EW69" s="22"/>
      <c r="EX69" s="25"/>
      <c r="EY69" s="211" t="s">
        <v>226</v>
      </c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</row>
    <row r="70" spans="1:166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21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330" t="s">
        <v>9</v>
      </c>
      <c r="EH70" s="330"/>
      <c r="EI70" s="330"/>
      <c r="EJ70" s="330"/>
      <c r="EK70" s="330"/>
      <c r="EL70" s="330"/>
      <c r="EM70" s="330"/>
      <c r="EN70" s="330"/>
      <c r="EO70" s="330"/>
      <c r="EP70" s="330"/>
      <c r="EQ70" s="330"/>
      <c r="ER70" s="330"/>
      <c r="ES70" s="330"/>
      <c r="ET70" s="330"/>
      <c r="EU70" s="17"/>
      <c r="EV70" s="17"/>
      <c r="EW70" s="23" t="s">
        <v>10</v>
      </c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</row>
    <row r="71" spans="1:166" ht="29.25" customHeight="1">
      <c r="A71" s="17" t="s">
        <v>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 t="s">
        <v>214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4"/>
      <c r="AJ71" s="24"/>
      <c r="AK71" s="24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17"/>
      <c r="BA71" s="329" t="s">
        <v>224</v>
      </c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</row>
    <row r="72" spans="1:166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 t="s">
        <v>213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338" t="s">
        <v>9</v>
      </c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17"/>
      <c r="BA72" s="330" t="s">
        <v>10</v>
      </c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330"/>
      <c r="CA72" s="330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8"/>
    </row>
    <row r="73" spans="1:166" ht="12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 t="s">
        <v>164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8"/>
    </row>
    <row r="74" spans="1:166" ht="13.5" customHeight="1">
      <c r="A74" s="336" t="s">
        <v>11</v>
      </c>
      <c r="B74" s="336"/>
      <c r="C74" s="337" t="s">
        <v>272</v>
      </c>
      <c r="D74" s="337"/>
      <c r="E74" s="337"/>
      <c r="F74" s="17" t="s">
        <v>11</v>
      </c>
      <c r="G74" s="17"/>
      <c r="H74" s="17"/>
      <c r="I74" s="329" t="s">
        <v>273</v>
      </c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36">
        <v>20</v>
      </c>
      <c r="Z74" s="336"/>
      <c r="AA74" s="336"/>
      <c r="AB74" s="336"/>
      <c r="AC74" s="339" t="s">
        <v>261</v>
      </c>
      <c r="AD74" s="339"/>
      <c r="AE74" s="339"/>
      <c r="AF74" s="17" t="s">
        <v>59</v>
      </c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26"/>
      <c r="CE74" s="26"/>
      <c r="CF74" s="26"/>
      <c r="CG74" s="26"/>
      <c r="CH74" s="26"/>
      <c r="CI74" s="18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18"/>
      <c r="CY74" s="18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18"/>
      <c r="DW74" s="18"/>
      <c r="DX74" s="27"/>
      <c r="DY74" s="27"/>
      <c r="DZ74" s="28"/>
      <c r="EA74" s="28"/>
      <c r="EB74" s="28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8"/>
      <c r="FE74" s="18"/>
      <c r="FF74" s="18"/>
      <c r="FG74" s="18"/>
      <c r="FH74" s="18"/>
      <c r="FI74" s="18"/>
      <c r="FJ74" s="18"/>
    </row>
    <row r="75" ht="11.25"/>
    <row r="76" ht="6.75" customHeight="1"/>
    <row r="77" ht="11.25"/>
    <row r="78" ht="11.25"/>
    <row r="79" ht="11.25"/>
  </sheetData>
  <sheetProtection/>
  <mergeCells count="523">
    <mergeCell ref="DN43:ED43"/>
    <mergeCell ref="CF42:CV42"/>
    <mergeCell ref="CW42:DM42"/>
    <mergeCell ref="A43:AO43"/>
    <mergeCell ref="AV43:BK43"/>
    <mergeCell ref="AP43:AU43"/>
    <mergeCell ref="ET48:FJ48"/>
    <mergeCell ref="DN42:ED42"/>
    <mergeCell ref="EE42:ES42"/>
    <mergeCell ref="ET42:FJ42"/>
    <mergeCell ref="A48:AO48"/>
    <mergeCell ref="AP48:AU48"/>
    <mergeCell ref="CW43:DM43"/>
    <mergeCell ref="ET43:FJ43"/>
    <mergeCell ref="EE43:ES43"/>
    <mergeCell ref="DN48:ED48"/>
    <mergeCell ref="A49:AO49"/>
    <mergeCell ref="AP49:AU49"/>
    <mergeCell ref="AV49:BK49"/>
    <mergeCell ref="BL49:CE49"/>
    <mergeCell ref="CF49:CV49"/>
    <mergeCell ref="CW48:DM48"/>
    <mergeCell ref="CW49:DM49"/>
    <mergeCell ref="BL48:CE48"/>
    <mergeCell ref="CF48:CV48"/>
    <mergeCell ref="A26:AO26"/>
    <mergeCell ref="AP26:AU26"/>
    <mergeCell ref="AV26:BK26"/>
    <mergeCell ref="BL26:CE26"/>
    <mergeCell ref="BL43:CE43"/>
    <mergeCell ref="CF43:CV43"/>
    <mergeCell ref="A42:AO42"/>
    <mergeCell ref="AP42:AU42"/>
    <mergeCell ref="AV42:BK42"/>
    <mergeCell ref="BL42:CE42"/>
    <mergeCell ref="CF26:CV26"/>
    <mergeCell ref="CW26:DM26"/>
    <mergeCell ref="ET25:FJ25"/>
    <mergeCell ref="EE23:ES23"/>
    <mergeCell ref="A30:AO30"/>
    <mergeCell ref="AP30:AU30"/>
    <mergeCell ref="AV30:BK30"/>
    <mergeCell ref="BL30:CE30"/>
    <mergeCell ref="CF30:CV30"/>
    <mergeCell ref="AV28:BK28"/>
    <mergeCell ref="CF21:CV21"/>
    <mergeCell ref="CW21:DM21"/>
    <mergeCell ref="CF28:CV28"/>
    <mergeCell ref="CW25:DM25"/>
    <mergeCell ref="DN25:ED25"/>
    <mergeCell ref="EE25:ES25"/>
    <mergeCell ref="DN26:ED26"/>
    <mergeCell ref="EE26:ES26"/>
    <mergeCell ref="CF25:CV25"/>
    <mergeCell ref="CW28:DM28"/>
    <mergeCell ref="ET21:FJ21"/>
    <mergeCell ref="DN21:ED21"/>
    <mergeCell ref="CW22:DM22"/>
    <mergeCell ref="CW30:DM30"/>
    <mergeCell ref="DN30:ED30"/>
    <mergeCell ref="EE30:ES30"/>
    <mergeCell ref="ET26:FJ26"/>
    <mergeCell ref="EE21:ES21"/>
    <mergeCell ref="DN22:ED22"/>
    <mergeCell ref="ET30:FJ30"/>
    <mergeCell ref="BL22:CE22"/>
    <mergeCell ref="CF22:CV22"/>
    <mergeCell ref="ET22:FJ22"/>
    <mergeCell ref="EE22:ES22"/>
    <mergeCell ref="ET23:FJ23"/>
    <mergeCell ref="CF23:CV23"/>
    <mergeCell ref="CW23:DM23"/>
    <mergeCell ref="BL23:CE23"/>
    <mergeCell ref="DN23:ED23"/>
    <mergeCell ref="A20:AO20"/>
    <mergeCell ref="AP20:AU20"/>
    <mergeCell ref="BL21:CE21"/>
    <mergeCell ref="CF24:CV24"/>
    <mergeCell ref="CW24:DM24"/>
    <mergeCell ref="A22:AO22"/>
    <mergeCell ref="AV23:BK23"/>
    <mergeCell ref="A21:AO21"/>
    <mergeCell ref="AP21:AU21"/>
    <mergeCell ref="AV22:BK22"/>
    <mergeCell ref="DN65:ED65"/>
    <mergeCell ref="DN64:ED64"/>
    <mergeCell ref="CF58:CV59"/>
    <mergeCell ref="CW58:DM59"/>
    <mergeCell ref="DN58:ED59"/>
    <mergeCell ref="CF57:CV57"/>
    <mergeCell ref="CW62:DM63"/>
    <mergeCell ref="DN62:ED63"/>
    <mergeCell ref="DN61:ED61"/>
    <mergeCell ref="DN60:ED60"/>
    <mergeCell ref="EE62:ES63"/>
    <mergeCell ref="ET61:FJ61"/>
    <mergeCell ref="EG70:ET70"/>
    <mergeCell ref="ET64:FJ64"/>
    <mergeCell ref="CF65:CV65"/>
    <mergeCell ref="EE65:ES65"/>
    <mergeCell ref="ET65:FJ65"/>
    <mergeCell ref="ET62:FJ63"/>
    <mergeCell ref="CW64:DM65"/>
    <mergeCell ref="EE64:ES64"/>
    <mergeCell ref="A74:B74"/>
    <mergeCell ref="C74:E74"/>
    <mergeCell ref="I74:X74"/>
    <mergeCell ref="Y74:AB74"/>
    <mergeCell ref="AL71:AY71"/>
    <mergeCell ref="BA71:CA71"/>
    <mergeCell ref="AL72:AY72"/>
    <mergeCell ref="BA72:CA72"/>
    <mergeCell ref="AC74:AE74"/>
    <mergeCell ref="BL65:CE65"/>
    <mergeCell ref="BA68:CA68"/>
    <mergeCell ref="AK69:AY69"/>
    <mergeCell ref="BA69:BZ69"/>
    <mergeCell ref="A65:AO65"/>
    <mergeCell ref="AP65:AU65"/>
    <mergeCell ref="AV65:BK65"/>
    <mergeCell ref="A64:AO64"/>
    <mergeCell ref="AP64:AU64"/>
    <mergeCell ref="AV64:BK64"/>
    <mergeCell ref="BL64:CE64"/>
    <mergeCell ref="CF64:CV64"/>
    <mergeCell ref="CF62:CV63"/>
    <mergeCell ref="A62:AO62"/>
    <mergeCell ref="AP62:AU63"/>
    <mergeCell ref="AV62:BK63"/>
    <mergeCell ref="BL62:CE63"/>
    <mergeCell ref="A63:AO63"/>
    <mergeCell ref="ET60:FJ60"/>
    <mergeCell ref="A61:AO61"/>
    <mergeCell ref="AP61:AU61"/>
    <mergeCell ref="AV61:BK61"/>
    <mergeCell ref="BL61:CE61"/>
    <mergeCell ref="CF61:CV61"/>
    <mergeCell ref="CW61:DM61"/>
    <mergeCell ref="A60:AO60"/>
    <mergeCell ref="EE61:ES61"/>
    <mergeCell ref="AP60:AU60"/>
    <mergeCell ref="AV60:BK60"/>
    <mergeCell ref="BL60:CE60"/>
    <mergeCell ref="CF60:CV60"/>
    <mergeCell ref="CW60:DM60"/>
    <mergeCell ref="ET56:FJ56"/>
    <mergeCell ref="AP58:AU59"/>
    <mergeCell ref="AV58:BK59"/>
    <mergeCell ref="BL58:CE59"/>
    <mergeCell ref="EE60:ES60"/>
    <mergeCell ref="A57:AO57"/>
    <mergeCell ref="AP57:AU57"/>
    <mergeCell ref="AV57:BK57"/>
    <mergeCell ref="BL57:CE57"/>
    <mergeCell ref="ET58:FJ59"/>
    <mergeCell ref="A59:AO59"/>
    <mergeCell ref="CW57:DM57"/>
    <mergeCell ref="DN57:ED57"/>
    <mergeCell ref="EE58:ES59"/>
    <mergeCell ref="A58:AO58"/>
    <mergeCell ref="ET54:FJ55"/>
    <mergeCell ref="CF55:CV55"/>
    <mergeCell ref="CW55:DM55"/>
    <mergeCell ref="DN55:ED55"/>
    <mergeCell ref="EE55:ES55"/>
    <mergeCell ref="EE57:ES57"/>
    <mergeCell ref="ET57:FJ57"/>
    <mergeCell ref="CF56:CV56"/>
    <mergeCell ref="CW56:DM56"/>
    <mergeCell ref="DN56:ED56"/>
    <mergeCell ref="A56:AO56"/>
    <mergeCell ref="AP56:AU56"/>
    <mergeCell ref="AV56:BK56"/>
    <mergeCell ref="BL56:CE56"/>
    <mergeCell ref="CF54:ES54"/>
    <mergeCell ref="EE56:ES56"/>
    <mergeCell ref="A54:AO55"/>
    <mergeCell ref="AP54:AU55"/>
    <mergeCell ref="AV54:BK55"/>
    <mergeCell ref="BL54:CE55"/>
    <mergeCell ref="A46:AO46"/>
    <mergeCell ref="AP46:AU46"/>
    <mergeCell ref="DN49:ED49"/>
    <mergeCell ref="ET46:FJ46"/>
    <mergeCell ref="A51:AO51"/>
    <mergeCell ref="AP51:AU51"/>
    <mergeCell ref="AV51:BK51"/>
    <mergeCell ref="BL51:CE51"/>
    <mergeCell ref="CF51:CV51"/>
    <mergeCell ref="EE49:ES49"/>
    <mergeCell ref="ET49:FJ49"/>
    <mergeCell ref="AV46:BK46"/>
    <mergeCell ref="DN47:ED47"/>
    <mergeCell ref="EE47:ES47"/>
    <mergeCell ref="DN51:ED51"/>
    <mergeCell ref="EE51:ES51"/>
    <mergeCell ref="CF50:CV50"/>
    <mergeCell ref="AV48:BK48"/>
    <mergeCell ref="EE48:ES48"/>
    <mergeCell ref="EE50:ES50"/>
    <mergeCell ref="CW50:DM50"/>
    <mergeCell ref="DN50:ED50"/>
    <mergeCell ref="AV50:BK50"/>
    <mergeCell ref="BL50:CE50"/>
    <mergeCell ref="DN45:ED45"/>
    <mergeCell ref="EE45:ES45"/>
    <mergeCell ref="CW45:DM45"/>
    <mergeCell ref="BL46:CE46"/>
    <mergeCell ref="ET45:FJ45"/>
    <mergeCell ref="CF40:CV40"/>
    <mergeCell ref="ET51:FJ51"/>
    <mergeCell ref="CF46:CV46"/>
    <mergeCell ref="CW46:DM46"/>
    <mergeCell ref="DN46:ED46"/>
    <mergeCell ref="EE46:ES46"/>
    <mergeCell ref="CW51:DM51"/>
    <mergeCell ref="EE40:ES40"/>
    <mergeCell ref="DN41:ED41"/>
    <mergeCell ref="EE41:ES41"/>
    <mergeCell ref="ET41:FJ41"/>
    <mergeCell ref="ET40:FJ40"/>
    <mergeCell ref="A45:AO45"/>
    <mergeCell ref="AP45:AU45"/>
    <mergeCell ref="AV45:BK45"/>
    <mergeCell ref="BL45:CE45"/>
    <mergeCell ref="CF45:CV45"/>
    <mergeCell ref="A40:AO40"/>
    <mergeCell ref="AP40:AU40"/>
    <mergeCell ref="AV40:BK40"/>
    <mergeCell ref="BL40:CE40"/>
    <mergeCell ref="CW40:DM40"/>
    <mergeCell ref="DN40:ED40"/>
    <mergeCell ref="ET38:FJ38"/>
    <mergeCell ref="A39:AO39"/>
    <mergeCell ref="AP39:AU39"/>
    <mergeCell ref="AV39:BK39"/>
    <mergeCell ref="BL39:CE39"/>
    <mergeCell ref="CF39:CV39"/>
    <mergeCell ref="CW39:DM39"/>
    <mergeCell ref="DN39:ED39"/>
    <mergeCell ref="EE39:ES39"/>
    <mergeCell ref="ET39:FJ39"/>
    <mergeCell ref="BL36:CE36"/>
    <mergeCell ref="DN38:ED38"/>
    <mergeCell ref="EE38:ES38"/>
    <mergeCell ref="CW37:DM37"/>
    <mergeCell ref="EE37:ES37"/>
    <mergeCell ref="DN35:ED35"/>
    <mergeCell ref="DN37:ED37"/>
    <mergeCell ref="EE35:ES35"/>
    <mergeCell ref="CF36:CV36"/>
    <mergeCell ref="CF35:CV35"/>
    <mergeCell ref="A34:AO34"/>
    <mergeCell ref="AP34:AU34"/>
    <mergeCell ref="AV34:BK34"/>
    <mergeCell ref="BL34:CE34"/>
    <mergeCell ref="ET36:FJ36"/>
    <mergeCell ref="A37:AO37"/>
    <mergeCell ref="AP37:AU37"/>
    <mergeCell ref="AV37:BK37"/>
    <mergeCell ref="BL37:CE37"/>
    <mergeCell ref="CF37:CV37"/>
    <mergeCell ref="A38:AO38"/>
    <mergeCell ref="AP38:AU38"/>
    <mergeCell ref="AV38:BK38"/>
    <mergeCell ref="BL38:CE38"/>
    <mergeCell ref="A35:AO35"/>
    <mergeCell ref="A36:AO36"/>
    <mergeCell ref="AP36:AU36"/>
    <mergeCell ref="AV36:BK36"/>
    <mergeCell ref="AP35:AU35"/>
    <mergeCell ref="AV35:BK35"/>
    <mergeCell ref="CF33:CV33"/>
    <mergeCell ref="ET34:FJ34"/>
    <mergeCell ref="CW36:DM36"/>
    <mergeCell ref="DN36:ED36"/>
    <mergeCell ref="EE36:ES36"/>
    <mergeCell ref="AP33:AU33"/>
    <mergeCell ref="AV33:BK33"/>
    <mergeCell ref="BL33:CE33"/>
    <mergeCell ref="BL35:CE35"/>
    <mergeCell ref="AV21:BK21"/>
    <mergeCell ref="AP22:AU22"/>
    <mergeCell ref="AP16:AU16"/>
    <mergeCell ref="AV16:BK16"/>
    <mergeCell ref="AP18:AU18"/>
    <mergeCell ref="AV18:BK18"/>
    <mergeCell ref="AV17:BK17"/>
    <mergeCell ref="AP19:AU19"/>
    <mergeCell ref="A27:AO27"/>
    <mergeCell ref="AV27:BK27"/>
    <mergeCell ref="BL27:CE27"/>
    <mergeCell ref="AP27:AU27"/>
    <mergeCell ref="A23:AO23"/>
    <mergeCell ref="AP23:AU23"/>
    <mergeCell ref="A25:AO25"/>
    <mergeCell ref="AP25:AU25"/>
    <mergeCell ref="AV25:BK25"/>
    <mergeCell ref="BL25:CE25"/>
    <mergeCell ref="CF19:CV19"/>
    <mergeCell ref="CF20:CV20"/>
    <mergeCell ref="A19:AO19"/>
    <mergeCell ref="A15:AO15"/>
    <mergeCell ref="AP15:AU15"/>
    <mergeCell ref="AV15:BK15"/>
    <mergeCell ref="BL15:CE15"/>
    <mergeCell ref="A17:AO17"/>
    <mergeCell ref="AP17:AU17"/>
    <mergeCell ref="BL17:CE17"/>
    <mergeCell ref="A18:AO18"/>
    <mergeCell ref="ET18:FJ18"/>
    <mergeCell ref="CF17:CV17"/>
    <mergeCell ref="CW17:DM17"/>
    <mergeCell ref="DN17:ED17"/>
    <mergeCell ref="EE17:ES17"/>
    <mergeCell ref="ET17:FJ17"/>
    <mergeCell ref="CF18:CV18"/>
    <mergeCell ref="CW18:DM18"/>
    <mergeCell ref="BL18:CE18"/>
    <mergeCell ref="CW15:DM15"/>
    <mergeCell ref="ET15:FJ15"/>
    <mergeCell ref="DN14:ED14"/>
    <mergeCell ref="ET14:FJ14"/>
    <mergeCell ref="DN15:ED15"/>
    <mergeCell ref="CW14:DM14"/>
    <mergeCell ref="AP12:AU12"/>
    <mergeCell ref="AV12:BK12"/>
    <mergeCell ref="BL12:CE12"/>
    <mergeCell ref="A12:AO12"/>
    <mergeCell ref="EE13:ES13"/>
    <mergeCell ref="CW13:DM13"/>
    <mergeCell ref="A13:AO13"/>
    <mergeCell ref="AP13:AU13"/>
    <mergeCell ref="AV13:BK13"/>
    <mergeCell ref="BL13:CE13"/>
    <mergeCell ref="A9:AO9"/>
    <mergeCell ref="AP9:AU9"/>
    <mergeCell ref="AV9:BK9"/>
    <mergeCell ref="BL9:CE9"/>
    <mergeCell ref="ET6:FJ6"/>
    <mergeCell ref="CF9:CV9"/>
    <mergeCell ref="AV7:BK8"/>
    <mergeCell ref="BL7:CE8"/>
    <mergeCell ref="AP6:AU6"/>
    <mergeCell ref="AV6:BK6"/>
    <mergeCell ref="DN7:ED8"/>
    <mergeCell ref="EE7:ES8"/>
    <mergeCell ref="ET5:FJ5"/>
    <mergeCell ref="ET9:FJ9"/>
    <mergeCell ref="DN9:ED9"/>
    <mergeCell ref="CW5:DM5"/>
    <mergeCell ref="CW6:DM6"/>
    <mergeCell ref="DN6:ED6"/>
    <mergeCell ref="EE6:ES6"/>
    <mergeCell ref="A6:AO6"/>
    <mergeCell ref="BL6:CE6"/>
    <mergeCell ref="CF7:CV8"/>
    <mergeCell ref="EE5:ES5"/>
    <mergeCell ref="A7:AO7"/>
    <mergeCell ref="AP5:AU5"/>
    <mergeCell ref="AV5:BK5"/>
    <mergeCell ref="BL5:CE5"/>
    <mergeCell ref="DN5:ED5"/>
    <mergeCell ref="AP7:AU8"/>
    <mergeCell ref="CF3:ES3"/>
    <mergeCell ref="ET3:FJ4"/>
    <mergeCell ref="CW4:DM4"/>
    <mergeCell ref="DN4:ED4"/>
    <mergeCell ref="A2:FJ2"/>
    <mergeCell ref="A3:AO4"/>
    <mergeCell ref="AP3:AU4"/>
    <mergeCell ref="AV3:BK4"/>
    <mergeCell ref="BL3:CE4"/>
    <mergeCell ref="CF4:CV4"/>
    <mergeCell ref="ET11:FJ11"/>
    <mergeCell ref="EE9:ES9"/>
    <mergeCell ref="CW7:DM8"/>
    <mergeCell ref="EE11:ES11"/>
    <mergeCell ref="CF5:CV5"/>
    <mergeCell ref="EE4:ES4"/>
    <mergeCell ref="CF10:CV10"/>
    <mergeCell ref="ET10:FJ10"/>
    <mergeCell ref="ET7:FJ8"/>
    <mergeCell ref="CW9:DM9"/>
    <mergeCell ref="A10:AO10"/>
    <mergeCell ref="AP10:AU10"/>
    <mergeCell ref="AV10:BK10"/>
    <mergeCell ref="BL10:CE10"/>
    <mergeCell ref="A5:AO5"/>
    <mergeCell ref="CF12:CV12"/>
    <mergeCell ref="A11:AO11"/>
    <mergeCell ref="AP11:AU11"/>
    <mergeCell ref="AV11:BK11"/>
    <mergeCell ref="A8:AO8"/>
    <mergeCell ref="AV19:BK19"/>
    <mergeCell ref="BL19:CE19"/>
    <mergeCell ref="CF6:CV6"/>
    <mergeCell ref="A24:AO24"/>
    <mergeCell ref="AP24:AU24"/>
    <mergeCell ref="AV24:BK24"/>
    <mergeCell ref="BL24:CE24"/>
    <mergeCell ref="BL11:CE11"/>
    <mergeCell ref="CF11:CV11"/>
    <mergeCell ref="CF13:CV13"/>
    <mergeCell ref="BL16:CE16"/>
    <mergeCell ref="A16:AO16"/>
    <mergeCell ref="A14:AO14"/>
    <mergeCell ref="CF15:CV15"/>
    <mergeCell ref="AP14:AU14"/>
    <mergeCell ref="CF16:CV16"/>
    <mergeCell ref="AV14:BK14"/>
    <mergeCell ref="BL14:CE14"/>
    <mergeCell ref="CF14:CV14"/>
    <mergeCell ref="CW16:DM16"/>
    <mergeCell ref="DN10:ED10"/>
    <mergeCell ref="CW12:DM12"/>
    <mergeCell ref="DN12:ED12"/>
    <mergeCell ref="EE10:ES10"/>
    <mergeCell ref="CW11:DM11"/>
    <mergeCell ref="EE15:ES15"/>
    <mergeCell ref="CW10:DM10"/>
    <mergeCell ref="DN11:ED11"/>
    <mergeCell ref="EE12:ES12"/>
    <mergeCell ref="ET12:FJ12"/>
    <mergeCell ref="EE20:ES20"/>
    <mergeCell ref="ET13:FJ13"/>
    <mergeCell ref="DN13:ED13"/>
    <mergeCell ref="DN16:ED16"/>
    <mergeCell ref="EE16:ES16"/>
    <mergeCell ref="ET16:FJ16"/>
    <mergeCell ref="EE14:ES14"/>
    <mergeCell ref="DN18:ED18"/>
    <mergeCell ref="EE18:ES18"/>
    <mergeCell ref="ET19:FJ19"/>
    <mergeCell ref="CW19:DM19"/>
    <mergeCell ref="ET27:FJ27"/>
    <mergeCell ref="EE28:ES28"/>
    <mergeCell ref="EE24:ES24"/>
    <mergeCell ref="DN24:ED24"/>
    <mergeCell ref="EE19:ES19"/>
    <mergeCell ref="DN19:ED19"/>
    <mergeCell ref="ET24:FJ24"/>
    <mergeCell ref="CW20:DM20"/>
    <mergeCell ref="AV20:BK20"/>
    <mergeCell ref="BL20:CE20"/>
    <mergeCell ref="DN20:ED20"/>
    <mergeCell ref="ET20:FJ20"/>
    <mergeCell ref="DN28:ED28"/>
    <mergeCell ref="A29:AO29"/>
    <mergeCell ref="AP29:AU29"/>
    <mergeCell ref="CW27:DM27"/>
    <mergeCell ref="DN27:ED27"/>
    <mergeCell ref="EE27:ES27"/>
    <mergeCell ref="AV29:BK29"/>
    <mergeCell ref="BL29:CE29"/>
    <mergeCell ref="CF29:CV29"/>
    <mergeCell ref="CF27:CV27"/>
    <mergeCell ref="AP32:AU32"/>
    <mergeCell ref="AV32:BK32"/>
    <mergeCell ref="BL32:CE32"/>
    <mergeCell ref="BL31:CE31"/>
    <mergeCell ref="CF31:CV31"/>
    <mergeCell ref="BL28:CE28"/>
    <mergeCell ref="CW29:DM29"/>
    <mergeCell ref="ET28:FJ28"/>
    <mergeCell ref="EE29:ES29"/>
    <mergeCell ref="ET29:FJ29"/>
    <mergeCell ref="DN29:ED29"/>
    <mergeCell ref="CW47:DM47"/>
    <mergeCell ref="EE31:ES31"/>
    <mergeCell ref="ET31:FJ31"/>
    <mergeCell ref="EE33:ES33"/>
    <mergeCell ref="ET33:FJ33"/>
    <mergeCell ref="A28:AO28"/>
    <mergeCell ref="AP28:AU28"/>
    <mergeCell ref="A41:AO41"/>
    <mergeCell ref="AP41:AU41"/>
    <mergeCell ref="AV41:BK41"/>
    <mergeCell ref="BL41:CE41"/>
    <mergeCell ref="A32:AO32"/>
    <mergeCell ref="A31:AO31"/>
    <mergeCell ref="AP31:AU31"/>
    <mergeCell ref="AV31:BK31"/>
    <mergeCell ref="DN31:ED31"/>
    <mergeCell ref="EY69:FJ69"/>
    <mergeCell ref="ET47:FJ47"/>
    <mergeCell ref="A47:AO47"/>
    <mergeCell ref="AP47:AU47"/>
    <mergeCell ref="AV47:BK47"/>
    <mergeCell ref="BL47:CE47"/>
    <mergeCell ref="CF47:CV47"/>
    <mergeCell ref="A50:AO50"/>
    <mergeCell ref="AP50:AU50"/>
    <mergeCell ref="CW31:DM31"/>
    <mergeCell ref="CW44:DM44"/>
    <mergeCell ref="CF32:CV32"/>
    <mergeCell ref="CW32:DM32"/>
    <mergeCell ref="CF38:CV38"/>
    <mergeCell ref="CW38:DM38"/>
    <mergeCell ref="CF41:CV41"/>
    <mergeCell ref="CF34:CV34"/>
    <mergeCell ref="CW34:DM34"/>
    <mergeCell ref="CW35:DM35"/>
    <mergeCell ref="EE32:ES32"/>
    <mergeCell ref="ET32:FJ32"/>
    <mergeCell ref="ET50:FJ50"/>
    <mergeCell ref="DN44:ED44"/>
    <mergeCell ref="EE44:ES44"/>
    <mergeCell ref="ET44:FJ44"/>
    <mergeCell ref="ET35:FJ35"/>
    <mergeCell ref="DN34:ED34"/>
    <mergeCell ref="EE34:ES34"/>
    <mergeCell ref="ET37:FJ37"/>
    <mergeCell ref="A44:AO44"/>
    <mergeCell ref="DN33:ED33"/>
    <mergeCell ref="CW33:DM33"/>
    <mergeCell ref="DN32:ED32"/>
    <mergeCell ref="AP44:AU44"/>
    <mergeCell ref="AV44:BK44"/>
    <mergeCell ref="BL44:CE44"/>
    <mergeCell ref="CF44:CV44"/>
    <mergeCell ref="CW41:DM41"/>
    <mergeCell ref="A33:AO33"/>
  </mergeCells>
  <printOptions/>
  <pageMargins left="0.1968503937007874" right="0.15748031496062992" top="0.3937007874015748" bottom="0.1968503937007874" header="0.2362204724409449" footer="0.1968503937007874"/>
  <pageSetup fitToHeight="2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Черёмухина Елена Владимировна</cp:lastModifiedBy>
  <cp:lastPrinted>2022-02-04T09:58:00Z</cp:lastPrinted>
  <dcterms:created xsi:type="dcterms:W3CDTF">2005-02-01T12:32:18Z</dcterms:created>
  <dcterms:modified xsi:type="dcterms:W3CDTF">2022-02-04T09:59:20Z</dcterms:modified>
  <cp:category/>
  <cp:version/>
  <cp:contentType/>
  <cp:contentStatus/>
</cp:coreProperties>
</file>