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05" windowWidth="18540" windowHeight="7935"/>
  </bookViews>
  <sheets>
    <sheet name="1" sheetId="1" r:id="rId1"/>
  </sheets>
  <definedNames>
    <definedName name="_xlnm.Print_Area" localSheetId="0">'1'!$A$1:$K$43</definedName>
  </definedNames>
  <calcPr calcId="145621"/>
</workbook>
</file>

<file path=xl/calcChain.xml><?xml version="1.0" encoding="utf-8"?>
<calcChain xmlns="http://schemas.openxmlformats.org/spreadsheetml/2006/main">
  <c r="H12" i="1" l="1"/>
  <c r="G12" i="1"/>
  <c r="D39" i="1"/>
  <c r="C39" i="1"/>
  <c r="D38" i="1"/>
  <c r="D12" i="1"/>
  <c r="C12" i="1"/>
  <c r="E22" i="1" l="1"/>
  <c r="K23" i="1"/>
  <c r="C7" i="1"/>
  <c r="C24" i="1"/>
  <c r="F12" i="1"/>
  <c r="D7" i="1"/>
  <c r="F7" i="1"/>
  <c r="G7" i="1"/>
  <c r="H7" i="1"/>
  <c r="J19" i="1" s="1"/>
  <c r="E8" i="1"/>
  <c r="F8" i="1"/>
  <c r="I8" i="1"/>
  <c r="K8" i="1"/>
  <c r="E9" i="1"/>
  <c r="F9" i="1"/>
  <c r="I9" i="1"/>
  <c r="K9" i="1"/>
  <c r="E10" i="1"/>
  <c r="F10" i="1"/>
  <c r="I10" i="1"/>
  <c r="K10" i="1"/>
  <c r="E12" i="1"/>
  <c r="I12" i="1"/>
  <c r="K12" i="1"/>
  <c r="E14" i="1"/>
  <c r="F14" i="1"/>
  <c r="I14" i="1"/>
  <c r="K14" i="1"/>
  <c r="E16" i="1"/>
  <c r="F16" i="1"/>
  <c r="I16" i="1"/>
  <c r="K16" i="1"/>
  <c r="E18" i="1"/>
  <c r="I18" i="1"/>
  <c r="K18" i="1"/>
  <c r="E19" i="1"/>
  <c r="F19" i="1"/>
  <c r="I19" i="1"/>
  <c r="K19" i="1"/>
  <c r="E21" i="1"/>
  <c r="F21" i="1"/>
  <c r="I21" i="1"/>
  <c r="K21" i="1"/>
  <c r="F22" i="1"/>
  <c r="I22" i="1"/>
  <c r="K22" i="1"/>
  <c r="D24" i="1"/>
  <c r="F31" i="1" s="1"/>
  <c r="G24" i="1"/>
  <c r="I24" i="1" s="1"/>
  <c r="H24" i="1"/>
  <c r="J24" i="1" s="1"/>
  <c r="E25" i="1"/>
  <c r="I25" i="1"/>
  <c r="J25" i="1"/>
  <c r="K25" i="1"/>
  <c r="E26" i="1"/>
  <c r="I26" i="1"/>
  <c r="J26" i="1"/>
  <c r="K26" i="1"/>
  <c r="E27" i="1"/>
  <c r="I27" i="1"/>
  <c r="J27" i="1"/>
  <c r="K27" i="1"/>
  <c r="E28" i="1"/>
  <c r="I28" i="1"/>
  <c r="J28" i="1"/>
  <c r="K28" i="1"/>
  <c r="E29" i="1"/>
  <c r="I29" i="1"/>
  <c r="J29" i="1"/>
  <c r="K29" i="1"/>
  <c r="E30" i="1"/>
  <c r="I30" i="1"/>
  <c r="J30" i="1"/>
  <c r="E31" i="1"/>
  <c r="I31" i="1"/>
  <c r="J31" i="1"/>
  <c r="K31" i="1"/>
  <c r="E32" i="1"/>
  <c r="I32" i="1"/>
  <c r="J32" i="1"/>
  <c r="K32" i="1"/>
  <c r="E33" i="1"/>
  <c r="I33" i="1"/>
  <c r="J33" i="1"/>
  <c r="K33" i="1"/>
  <c r="E34" i="1"/>
  <c r="I34" i="1"/>
  <c r="J34" i="1"/>
  <c r="K34" i="1"/>
  <c r="E35" i="1"/>
  <c r="I35" i="1"/>
  <c r="J35" i="1"/>
  <c r="K35" i="1"/>
  <c r="E36" i="1"/>
  <c r="I36" i="1"/>
  <c r="J36" i="1"/>
  <c r="K36" i="1"/>
  <c r="G39" i="1"/>
  <c r="H39" i="1"/>
  <c r="J9" i="1" l="1"/>
  <c r="I7" i="1"/>
  <c r="J8" i="1"/>
  <c r="J14" i="1"/>
  <c r="J7" i="1"/>
  <c r="J18" i="1"/>
  <c r="J16" i="1"/>
  <c r="K7" i="1"/>
  <c r="J22" i="1"/>
  <c r="J21" i="1"/>
  <c r="J12" i="1"/>
  <c r="J10" i="1"/>
  <c r="F18" i="1"/>
  <c r="E7" i="1"/>
  <c r="F35" i="1"/>
  <c r="K24" i="1"/>
  <c r="F27" i="1"/>
  <c r="E24" i="1"/>
  <c r="F34" i="1"/>
  <c r="F30" i="1"/>
  <c r="F26" i="1"/>
  <c r="F33" i="1"/>
  <c r="F29" i="1"/>
  <c r="F25" i="1"/>
  <c r="F36" i="1"/>
  <c r="F32" i="1"/>
  <c r="F28" i="1"/>
  <c r="F24" i="1"/>
</calcChain>
</file>

<file path=xl/sharedStrings.xml><?xml version="1.0" encoding="utf-8"?>
<sst xmlns="http://schemas.openxmlformats.org/spreadsheetml/2006/main" count="70" uniqueCount="64">
  <si>
    <t>тыс.руб.</t>
  </si>
  <si>
    <t>Утвержденные бюджетные назначения</t>
  </si>
  <si>
    <t>% исполнения</t>
  </si>
  <si>
    <t xml:space="preserve">ДОХОДЫ </t>
  </si>
  <si>
    <t xml:space="preserve">РАСХОДЫ </t>
  </si>
  <si>
    <t>0100</t>
  </si>
  <si>
    <t>Общегосударственные вопросы</t>
  </si>
  <si>
    <t>0105</t>
  </si>
  <si>
    <t>0106</t>
  </si>
  <si>
    <t>0200</t>
  </si>
  <si>
    <t xml:space="preserve">Национальная оборона 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</si>
  <si>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</si>
  <si>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</si>
  <si>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</si>
  <si>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</si>
  <si>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</si>
  <si>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</si>
  <si>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</si>
  <si>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0700</t>
  </si>
  <si>
    <t>Образование</t>
  </si>
  <si>
    <t>0800</t>
  </si>
  <si>
    <t>1000</t>
  </si>
  <si>
    <t>Социальная политика</t>
  </si>
  <si>
    <t>1100</t>
  </si>
  <si>
    <t>Кредиты кредитных организаций в валюте Российской Федерации</t>
  </si>
  <si>
    <t>Бюджетные кредиты от других бюджетов бюджетной системы</t>
  </si>
  <si>
    <t>Изменение остатков средств на счетах по учету средств бюджета</t>
  </si>
  <si>
    <t>Культура, кинематография</t>
  </si>
  <si>
    <t>Физическая культура и спорт</t>
  </si>
  <si>
    <t>Средства массовой информации</t>
  </si>
  <si>
    <t>1200</t>
  </si>
  <si>
    <t>1300</t>
  </si>
  <si>
    <t>1400</t>
  </si>
  <si>
    <t>Обслуживание муниципального долга</t>
  </si>
  <si>
    <t>Наименование раздела,подраздела</t>
  </si>
  <si>
    <t>Источники финансирования дефицита:</t>
  </si>
  <si>
    <t>№ раздела, подраздела</t>
  </si>
  <si>
    <t>790</t>
  </si>
  <si>
    <t>0102</t>
  </si>
  <si>
    <t>0103</t>
  </si>
  <si>
    <t>ПРОФИЦИТ БЮДЖЕТА (со знаком "плюс"), ДЕФИЦИТ БЮДЖЕТА (со знаком "минус")</t>
  </si>
  <si>
    <t>Межбюджетные трансферты общего характера</t>
  </si>
  <si>
    <t>Иные  источники финансирования</t>
  </si>
  <si>
    <t>Охрана окружающей среды</t>
  </si>
  <si>
    <t>Исполнено</t>
  </si>
  <si>
    <t>Доля в общей сумме (по графе исполнено)</t>
  </si>
  <si>
    <t>из них:</t>
  </si>
  <si>
    <t xml:space="preserve">Рост (снижение) к аналогичному периоду прошлого года (по графе исполнено)  </t>
  </si>
  <si>
    <t>Налоговые доходы</t>
  </si>
  <si>
    <t>Неналоговые доходы</t>
  </si>
  <si>
    <t>Безвозмездные поступления от других бюджетов бюджетной системы Российской Федерации</t>
  </si>
  <si>
    <t>в том числе:</t>
  </si>
  <si>
    <t>Дотации</t>
  </si>
  <si>
    <t>Дотация на выравнивание бюджетной обеспеченности</t>
  </si>
  <si>
    <t>Субсидии</t>
  </si>
  <si>
    <t>Субвенции</t>
  </si>
  <si>
    <t>Безвозмездные поступления</t>
  </si>
  <si>
    <t>Иные межбюджетные трансферты</t>
  </si>
  <si>
    <t>Субвенции на обеспечение полномочий по предоставлению дотаций на выравнивание бюджетной обеспеченности поселений</t>
  </si>
  <si>
    <t>Дотации на поддержку мер по обеспечению сбалансированности бюджетов</t>
  </si>
  <si>
    <t>Возврат остатков субсидий, субвенций и иных межбюджетных трансфертов, имеющих целевое назначение, прошлых лет</t>
  </si>
  <si>
    <t>Справочно: на 01.07.2019 г.</t>
  </si>
  <si>
    <t>на 01.07.2020 г.</t>
  </si>
  <si>
    <t>Исполнение консолидированных бюджетов муниципальных образований по состоянию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</si>
</sst>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vertical="top" shrinkToFit="1"/>
    </xf>
    <xf numFmtId="0" fontId="5" fillId="0" borderId="1" xfId="0" applyFont="1" applyBorder="1" applyAlignment="1">
      <alignment horizontal="left" vertical="top" wrapText="1" shrinkToFit="1"/>
    </xf>
    <xf numFmtId="164" fontId="5" fillId="0" borderId="1" xfId="0" applyNumberFormat="1" applyFont="1" applyBorder="1" applyAlignment="1">
      <alignment vertical="top" shrinkToFit="1"/>
    </xf>
    <xf numFmtId="0" fontId="6" fillId="0" borderId="1" xfId="0" applyFont="1" applyBorder="1" applyAlignment="1">
      <alignment horizontal="left" vertical="top" wrapText="1" shrinkToFit="1"/>
    </xf>
    <xf numFmtId="164" fontId="6" fillId="0" borderId="1" xfId="0" applyNumberFormat="1" applyFont="1" applyBorder="1" applyAlignment="1">
      <alignment vertical="top" shrinkToFit="1"/>
    </xf>
    <xf numFmtId="164" fontId="6" fillId="0" borderId="1" xfId="0" applyNumberFormat="1" applyFont="1" applyBorder="1" applyAlignment="1">
      <alignment shrinkToFit="1"/>
    </xf>
    <xf numFmtId="49" fontId="5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left" vertical="top" wrapText="1" shrinkToFit="1"/>
    </xf>
    <xf numFmtId="164" fontId="5" fillId="0" borderId="1" xfId="0" applyNumberFormat="1" applyFont="1" applyBorder="1" applyAlignment="1">
      <alignment shrinkToFit="1"/>
    </xf>
    <xf numFmtId="0" fontId="6" fillId="0" borderId="1" xfId="0" applyFont="1" applyBorder="1" applyAlignment="1">
      <alignment horizontal="left" wrapText="1" shrinkToFit="1"/>
    </xf>
    <xf numFmtId="0" fontId="5" fillId="0" borderId="1" xfId="0" applyFont="1" applyBorder="1" applyAlignment="1">
      <alignment horizontal="left" wrapText="1" shrinkToFit="1"/>
    </xf>
    <xf numFmtId="0" fontId="6" fillId="0" borderId="1" xfId="0" applyFont="1" applyBorder="1" applyAlignment="1">
      <alignment vertical="top" shrinkToFit="1"/>
    </xf>
    <xf numFmtId="0" fontId="5" fillId="0" borderId="1" xfId="0" applyFont="1" applyBorder="1" applyAlignment="1">
      <alignment vertical="top" shrinkToFit="1"/>
    </xf>
    <xf numFmtId="164" fontId="3" fillId="0" borderId="0" xfId="0" applyNumberFormat="1" applyFont="1" applyAlignment="1">
      <alignment vertical="top" shrinkToFit="1"/>
    </xf>
    <xf numFmtId="164" fontId="1" fillId="0" borderId="0" xfId="0" applyNumberFormat="1" applyFont="1" applyBorder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shrinkToFit="1"/>
    </xf>
    <xf numFmtId="0" fontId="3" fillId="0" borderId="0" xfId="0" applyFont="1" applyAlignment="1">
      <alignment horizontal="right" vertical="top" shrinkToFit="1"/>
    </xf>
    <xf numFmtId="0" fontId="2" fillId="0" borderId="0" xfId="0" applyFont="1" applyAlignment="1">
      <alignment horizontal="center" vertical="top" shrinkToFit="1"/>
    </xf>
    <xf numFmtId="0" fontId="3" fillId="0" borderId="1" xfId="0" applyFont="1" applyBorder="1" applyAlignment="1">
      <alignment vertical="top" shrinkToFit="1"/>
    </xf>
    <xf numFmtId="0" fontId="3" fillId="0" borderId="1" xfId="0" applyFont="1" applyBorder="1" applyAlignment="1">
      <alignment horizontal="center" vertical="top" wrapText="1" shrinkToFit="1"/>
    </xf>
    <xf numFmtId="0" fontId="5" fillId="0" borderId="1" xfId="0" applyFont="1" applyBorder="1" applyAlignment="1">
      <alignment horizontal="left" vertical="top" shrinkToFit="1"/>
    </xf>
    <xf numFmtId="49" fontId="6" fillId="0" borderId="1" xfId="0" applyNumberFormat="1" applyFont="1" applyBorder="1" applyAlignment="1">
      <alignment vertical="top" shrinkToFit="1"/>
    </xf>
    <xf numFmtId="164" fontId="0" fillId="0" borderId="1" xfId="0" applyNumberFormat="1" applyBorder="1" applyAlignment="1"/>
    <xf numFmtId="165" fontId="3" fillId="0" borderId="1" xfId="0" applyNumberFormat="1" applyFont="1" applyBorder="1" applyAlignment="1">
      <alignment shrinkToFit="1"/>
    </xf>
    <xf numFmtId="165" fontId="6" fillId="0" borderId="1" xfId="0" applyNumberFormat="1" applyFont="1" applyBorder="1" applyAlignment="1">
      <alignment vertical="top" shrinkToFit="1"/>
    </xf>
    <xf numFmtId="165" fontId="6" fillId="0" borderId="1" xfId="0" applyNumberFormat="1" applyFont="1" applyBorder="1" applyAlignment="1">
      <alignment shrinkToFit="1"/>
    </xf>
    <xf numFmtId="164" fontId="7" fillId="0" borderId="1" xfId="0" applyNumberFormat="1" applyFont="1" applyBorder="1" applyAlignment="1"/>
    <xf numFmtId="165" fontId="5" fillId="0" borderId="1" xfId="0" applyNumberFormat="1" applyFont="1" applyBorder="1" applyAlignment="1">
      <alignment vertical="top" shrinkToFit="1"/>
    </xf>
    <xf numFmtId="0" fontId="6" fillId="0" borderId="0" xfId="0" applyFont="1" applyAlignment="1">
      <alignment horizontal="center" vertical="top" shrinkToFit="1"/>
    </xf>
    <xf numFmtId="49" fontId="6" fillId="0" borderId="1" xfId="0" applyNumberFormat="1" applyFont="1" applyBorder="1" applyAlignment="1">
      <alignment horizontal="left" wrapText="1" shrinkToFit="1"/>
    </xf>
    <xf numFmtId="0" fontId="3" fillId="0" borderId="2" xfId="0" applyNumberFormat="1" applyFont="1" applyBorder="1" applyAlignment="1">
      <alignment horizontal="center" vertical="top" wrapText="1" shrinkToFit="1"/>
    </xf>
    <xf numFmtId="0" fontId="3" fillId="0" borderId="0" xfId="0" applyFont="1" applyAlignment="1">
      <alignment vertical="top"/>
    </xf>
    <xf numFmtId="165" fontId="5" fillId="0" borderId="1" xfId="0" applyNumberFormat="1" applyFont="1" applyBorder="1" applyAlignment="1">
      <alignment shrinkToFit="1"/>
    </xf>
    <xf numFmtId="164" fontId="3" fillId="0" borderId="1" xfId="0" applyNumberFormat="1" applyFont="1" applyBorder="1" applyAlignment="1">
      <alignment vertical="top" shrinkToFit="1"/>
    </xf>
    <xf numFmtId="164" fontId="6" fillId="0" borderId="1" xfId="0" applyNumberFormat="1" applyFont="1" applyBorder="1" applyAlignment="1"/>
    <xf numFmtId="164" fontId="5" fillId="0" borderId="1" xfId="0" applyNumberFormat="1" applyFont="1" applyBorder="1" applyAlignment="1">
      <alignment horizontal="right" wrapText="1" shrinkToFit="1"/>
    </xf>
    <xf numFmtId="164" fontId="3" fillId="0" borderId="1" xfId="0" applyNumberFormat="1" applyFont="1" applyBorder="1" applyAlignment="1">
      <alignment shrinkToFit="1"/>
    </xf>
    <xf numFmtId="166" fontId="6" fillId="0" borderId="1" xfId="0" applyNumberFormat="1" applyFont="1" applyBorder="1" applyAlignment="1">
      <alignment shrinkToFit="1"/>
    </xf>
    <xf numFmtId="165" fontId="3" fillId="0" borderId="0" xfId="0" applyNumberFormat="1" applyFont="1" applyAlignment="1">
      <alignment vertical="top" shrinkToFit="1"/>
    </xf>
    <xf numFmtId="164" fontId="1" fillId="0" borderId="1" xfId="0" applyNumberFormat="1" applyFont="1" applyBorder="1" applyAlignment="1"/>
    <xf numFmtId="164" fontId="6" fillId="0" borderId="1" xfId="0" applyNumberFormat="1" applyFont="1" applyBorder="1" applyAlignment="1">
      <alignment horizontal="right" shrinkToFit="1"/>
    </xf>
    <xf numFmtId="0" fontId="3" fillId="0" borderId="0" xfId="0" applyFont="1" applyAlignment="1">
      <alignment vertical="top"/>
    </xf>
    <xf numFmtId="0" fontId="0" fillId="0" borderId="0" xfId="0" applyAlignment="1"/>
    <xf numFmtId="0" fontId="3" fillId="0" borderId="3" xfId="0" applyFont="1" applyBorder="1" applyAlignment="1">
      <alignment horizontal="center" vertical="top" shrinkToFit="1"/>
    </xf>
    <xf numFmtId="0" fontId="0" fillId="0" borderId="4" xfId="0" applyBorder="1" applyAlignment="1">
      <alignment vertical="top" shrinkToFit="1"/>
    </xf>
    <xf numFmtId="0" fontId="0" fillId="0" borderId="5" xfId="0" applyBorder="1" applyAlignment="1">
      <alignment vertical="top" shrinkToFi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1" xfId="0" applyNumberFormat="1" applyFont="1" applyBorder="1" applyAlignment="1">
      <alignment horizontal="center" vertical="top" wrapText="1" shrinkToFit="1"/>
    </xf>
    <xf numFmtId="0" fontId="0" fillId="0" borderId="1" xfId="0" applyBorder="1" applyAlignment="1">
      <alignment vertical="top" shrinkToFit="1"/>
    </xf>
    <xf numFmtId="0" fontId="3" fillId="0" borderId="1" xfId="0" applyNumberFormat="1" applyFont="1" applyBorder="1" applyAlignment="1">
      <alignment horizontal="center" vertical="top" wrapText="1" shrinkToFit="1"/>
    </xf>
    <xf numFmtId="0" fontId="0" fillId="0" borderId="1" xfId="0" applyBorder="1" applyAlignment="1">
      <alignment horizontal="center" vertical="top" shrinkToFi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6" fillId="0" borderId="1" xfId="0" applyFont="1" applyBorder="1" applyAlignment="1">
      <alignment horizontal="left" wrapText="1" inden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24" sqref="B24"/>
    </sheetView>
  </sheetViews>
  <sheetFormatPr defaultColWidth="9.140625" defaultRowHeight="12.75" x14ac:dyDescent="0.2"/>
  <cols>
    <col min="1" max="1" width="9.28515625" style="1" customWidth="1"/>
    <col min="2" max="2" width="68.42578125" style="1" customWidth="1"/>
    <col min="3" max="3" width="17.28515625" style="1" customWidth="1"/>
    <col min="4" max="4" width="14.5703125" style="1" customWidth="1"/>
    <col min="5" max="5" width="11.28515625" style="1" customWidth="1"/>
    <col min="6" max="6" width="10.5703125" style="1" customWidth="1"/>
    <col min="7" max="7" width="16.28515625" style="1" customWidth="1"/>
    <col min="8" max="8" width="14" style="1" customWidth="1"/>
    <col min="9" max="9" width="11" style="1" customWidth="1"/>
    <col min="10" max="10" width="14.140625" style="1" customWidth="1"/>
    <col min="11" max="11" width="14.28515625" style="1" customWidth="1"/>
    <col min="12" max="16384" width="9.140625" style="1"/>
  </cols>
  <sheetData>
    <row r="1" spans="1:11" x14ac:dyDescent="0.2">
      <c r="K1" s="18"/>
    </row>
    <row r="2" spans="1:11" ht="15.75" x14ac:dyDescent="0.2">
      <c r="A2" s="48" t="s">
        <v>63</v>
      </c>
      <c r="B2" s="48"/>
      <c r="C2" s="48"/>
      <c r="D2" s="48"/>
      <c r="E2" s="48"/>
      <c r="F2" s="48"/>
      <c r="G2" s="48"/>
      <c r="H2" s="48"/>
      <c r="I2" s="48"/>
      <c r="J2" s="49"/>
      <c r="K2" s="49"/>
    </row>
    <row r="3" spans="1:11" ht="15.75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.75" x14ac:dyDescent="0.2">
      <c r="A4" s="19"/>
      <c r="B4" s="19"/>
      <c r="C4" s="19"/>
      <c r="D4" s="19"/>
      <c r="E4" s="19"/>
      <c r="F4" s="19"/>
      <c r="G4" s="19"/>
      <c r="H4" s="19"/>
      <c r="I4" s="30" t="s">
        <v>0</v>
      </c>
    </row>
    <row r="5" spans="1:11" x14ac:dyDescent="0.2">
      <c r="A5" s="50" t="s">
        <v>36</v>
      </c>
      <c r="B5" s="52" t="s">
        <v>34</v>
      </c>
      <c r="C5" s="45" t="s">
        <v>61</v>
      </c>
      <c r="D5" s="46"/>
      <c r="E5" s="46"/>
      <c r="F5" s="47"/>
      <c r="G5" s="45" t="s">
        <v>62</v>
      </c>
      <c r="H5" s="46"/>
      <c r="I5" s="46"/>
      <c r="J5" s="47"/>
      <c r="K5" s="54" t="s">
        <v>47</v>
      </c>
    </row>
    <row r="6" spans="1:11" ht="96" customHeight="1" x14ac:dyDescent="0.2">
      <c r="A6" s="51"/>
      <c r="B6" s="53"/>
      <c r="C6" s="32" t="s">
        <v>1</v>
      </c>
      <c r="D6" s="32" t="s">
        <v>44</v>
      </c>
      <c r="E6" s="32" t="s">
        <v>2</v>
      </c>
      <c r="F6" s="21" t="s">
        <v>45</v>
      </c>
      <c r="G6" s="32" t="s">
        <v>1</v>
      </c>
      <c r="H6" s="32" t="s">
        <v>44</v>
      </c>
      <c r="I6" s="32" t="s">
        <v>2</v>
      </c>
      <c r="J6" s="21" t="s">
        <v>45</v>
      </c>
      <c r="K6" s="55"/>
    </row>
    <row r="7" spans="1:11" x14ac:dyDescent="0.2">
      <c r="A7" s="11">
        <v>85000</v>
      </c>
      <c r="B7" s="11" t="s">
        <v>3</v>
      </c>
      <c r="C7" s="37">
        <f>+C8+C9+C10</f>
        <v>71502110.399999991</v>
      </c>
      <c r="D7" s="37">
        <f>+D8+D9+D10</f>
        <v>34296725.299999997</v>
      </c>
      <c r="E7" s="9">
        <f t="shared" ref="E7:E10" si="0">D7/C7*100</f>
        <v>47.966032202596359</v>
      </c>
      <c r="F7" s="34">
        <f>+D7/D7*100</f>
        <v>100</v>
      </c>
      <c r="G7" s="37">
        <f>+G8+G9+G10</f>
        <v>80949988.5</v>
      </c>
      <c r="H7" s="37">
        <f>+H8+H9+H10</f>
        <v>34985255.799999997</v>
      </c>
      <c r="I7" s="9">
        <f t="shared" ref="I7:I27" si="1">H7/G7*100</f>
        <v>43.218357961842081</v>
      </c>
      <c r="J7" s="34">
        <f>+H7/H7*100</f>
        <v>100</v>
      </c>
      <c r="K7" s="34">
        <f t="shared" ref="K7:K36" si="2">+H7/D7*100</f>
        <v>102.00756921827751</v>
      </c>
    </row>
    <row r="8" spans="1:11" x14ac:dyDescent="0.2">
      <c r="A8" s="10">
        <v>10000</v>
      </c>
      <c r="B8" s="10" t="s">
        <v>48</v>
      </c>
      <c r="C8" s="24">
        <v>26101960.399999999</v>
      </c>
      <c r="D8" s="24">
        <v>12700132</v>
      </c>
      <c r="E8" s="6">
        <f t="shared" si="0"/>
        <v>48.655854983214212</v>
      </c>
      <c r="F8" s="25">
        <f>+D8/D7*100</f>
        <v>37.030159261298337</v>
      </c>
      <c r="G8" s="24">
        <v>28148656.200000003</v>
      </c>
      <c r="H8" s="24">
        <v>12298248.5</v>
      </c>
      <c r="I8" s="6">
        <f t="shared" si="1"/>
        <v>43.690357410383228</v>
      </c>
      <c r="J8" s="25">
        <f>+H8/H7*100</f>
        <v>35.152661367706791</v>
      </c>
      <c r="K8" s="25">
        <f t="shared" si="2"/>
        <v>96.835595881995559</v>
      </c>
    </row>
    <row r="9" spans="1:11" x14ac:dyDescent="0.2">
      <c r="A9" s="10">
        <v>10000</v>
      </c>
      <c r="B9" s="10" t="s">
        <v>49</v>
      </c>
      <c r="C9" s="24">
        <v>6030407.2000000002</v>
      </c>
      <c r="D9" s="24">
        <v>3283450.3</v>
      </c>
      <c r="E9" s="6">
        <f t="shared" si="0"/>
        <v>54.448235270082591</v>
      </c>
      <c r="F9" s="25">
        <f>+D9/D7*100</f>
        <v>9.5736554183498086</v>
      </c>
      <c r="G9" s="24">
        <v>5586616.5</v>
      </c>
      <c r="H9" s="24">
        <v>2483628.1999999993</v>
      </c>
      <c r="I9" s="6">
        <f t="shared" si="1"/>
        <v>44.456751237533474</v>
      </c>
      <c r="J9" s="25">
        <f>+H9/H7*100</f>
        <v>7.099071146422772</v>
      </c>
      <c r="K9" s="25">
        <f t="shared" si="2"/>
        <v>75.640803821516627</v>
      </c>
    </row>
    <row r="10" spans="1:11" x14ac:dyDescent="0.2">
      <c r="A10" s="10">
        <v>20000</v>
      </c>
      <c r="B10" s="10" t="s">
        <v>56</v>
      </c>
      <c r="C10" s="36">
        <v>39369742.799999997</v>
      </c>
      <c r="D10" s="36">
        <v>18313143</v>
      </c>
      <c r="E10" s="6">
        <f t="shared" si="0"/>
        <v>46.51578013356999</v>
      </c>
      <c r="F10" s="25">
        <f>+D10/D7*100</f>
        <v>53.396185320351854</v>
      </c>
      <c r="G10" s="36">
        <v>47214715.799999997</v>
      </c>
      <c r="H10" s="36">
        <v>20203379.100000001</v>
      </c>
      <c r="I10" s="6">
        <f t="shared" si="1"/>
        <v>42.790428275753811</v>
      </c>
      <c r="J10" s="25">
        <f>+H10/H7*100</f>
        <v>57.748267485870443</v>
      </c>
      <c r="K10" s="25">
        <f t="shared" si="2"/>
        <v>110.32174597227795</v>
      </c>
    </row>
    <row r="11" spans="1:11" x14ac:dyDescent="0.2">
      <c r="A11" s="10"/>
      <c r="B11" s="10" t="s">
        <v>46</v>
      </c>
      <c r="C11" s="36"/>
      <c r="D11" s="36"/>
      <c r="E11" s="6"/>
      <c r="F11" s="25"/>
      <c r="G11" s="36"/>
      <c r="H11" s="36"/>
      <c r="I11" s="6"/>
      <c r="J11" s="25"/>
      <c r="K11" s="25"/>
    </row>
    <row r="12" spans="1:11" ht="25.5" x14ac:dyDescent="0.2">
      <c r="A12" s="10">
        <v>20200</v>
      </c>
      <c r="B12" s="10" t="s">
        <v>50</v>
      </c>
      <c r="C12" s="36">
        <f>+C14+C18+C19+C22</f>
        <v>39259843.700000003</v>
      </c>
      <c r="D12" s="36">
        <f>+D14+D18+D19+D22</f>
        <v>18651425.399999999</v>
      </c>
      <c r="E12" s="6">
        <f t="shared" ref="E12" si="3">D12/C12*100</f>
        <v>47.50764048507915</v>
      </c>
      <c r="F12" s="25">
        <f>+D12/D7*100</f>
        <v>54.38252555266552</v>
      </c>
      <c r="G12" s="36">
        <f>+G14+G18+G19+G22</f>
        <v>46740181.199999996</v>
      </c>
      <c r="H12" s="36">
        <f>+H14+H18+H19+H22</f>
        <v>20739681.299999997</v>
      </c>
      <c r="I12" s="6">
        <f t="shared" si="1"/>
        <v>44.372274063841239</v>
      </c>
      <c r="J12" s="25">
        <f>+H12/H7*100</f>
        <v>59.281205255615134</v>
      </c>
      <c r="K12" s="25">
        <f t="shared" si="2"/>
        <v>111.1962268578143</v>
      </c>
    </row>
    <row r="13" spans="1:11" x14ac:dyDescent="0.2">
      <c r="A13" s="10"/>
      <c r="B13" s="10" t="s">
        <v>51</v>
      </c>
      <c r="C13" s="36"/>
      <c r="D13" s="36"/>
      <c r="E13" s="6"/>
      <c r="F13" s="25"/>
      <c r="G13" s="36"/>
      <c r="H13" s="36"/>
      <c r="I13" s="6"/>
      <c r="J13" s="25"/>
      <c r="K13" s="25"/>
    </row>
    <row r="14" spans="1:11" x14ac:dyDescent="0.2">
      <c r="A14" s="10">
        <v>20210</v>
      </c>
      <c r="B14" s="10" t="s">
        <v>52</v>
      </c>
      <c r="C14" s="36">
        <v>1044633.7</v>
      </c>
      <c r="D14" s="36">
        <v>608724.30000000005</v>
      </c>
      <c r="E14" s="6">
        <f>D14/C14*100</f>
        <v>58.271554900057318</v>
      </c>
      <c r="F14" s="25">
        <f>+D14/D7*100</f>
        <v>1.7748758654809533</v>
      </c>
      <c r="G14" s="36">
        <v>1656865.5</v>
      </c>
      <c r="H14" s="36">
        <v>980417.3</v>
      </c>
      <c r="I14" s="6">
        <f>H14/G14*100</f>
        <v>59.173016759658523</v>
      </c>
      <c r="J14" s="25">
        <f>+H14/H7*100</f>
        <v>2.8023728212957644</v>
      </c>
      <c r="K14" s="25">
        <f t="shared" si="2"/>
        <v>161.06097620876972</v>
      </c>
    </row>
    <row r="15" spans="1:11" x14ac:dyDescent="0.2">
      <c r="A15" s="10"/>
      <c r="B15" s="58" t="s">
        <v>46</v>
      </c>
      <c r="C15" s="36"/>
      <c r="D15" s="36"/>
      <c r="E15" s="6"/>
      <c r="F15" s="25"/>
      <c r="G15" s="36"/>
      <c r="H15" s="36"/>
      <c r="I15" s="6"/>
      <c r="J15" s="25"/>
      <c r="K15" s="25"/>
    </row>
    <row r="16" spans="1:11" x14ac:dyDescent="0.2">
      <c r="A16" s="10"/>
      <c r="B16" s="58" t="s">
        <v>53</v>
      </c>
      <c r="C16" s="36">
        <v>1004146.3</v>
      </c>
      <c r="D16" s="36">
        <v>602487.80000000005</v>
      </c>
      <c r="E16" s="6">
        <f t="shared" ref="E16:E19" si="4">D16/C16*100</f>
        <v>60.000001991741648</v>
      </c>
      <c r="F16" s="25">
        <f>+D16/D7*100</f>
        <v>1.7566919136737529</v>
      </c>
      <c r="G16" s="36">
        <v>1625695.5</v>
      </c>
      <c r="H16" s="36">
        <v>975417.3</v>
      </c>
      <c r="I16" s="6">
        <f t="shared" si="1"/>
        <v>60</v>
      </c>
      <c r="J16" s="25">
        <f>+H16/H7*100</f>
        <v>2.7880810864329884</v>
      </c>
      <c r="K16" s="25">
        <f t="shared" si="2"/>
        <v>161.8982658238059</v>
      </c>
    </row>
    <row r="17" spans="1:11" ht="13.9" customHeight="1" x14ac:dyDescent="0.2">
      <c r="A17" s="10"/>
      <c r="B17" s="58" t="s">
        <v>59</v>
      </c>
      <c r="C17" s="36">
        <v>38750.400000000001</v>
      </c>
      <c r="D17" s="36">
        <v>1236.5</v>
      </c>
      <c r="E17" s="42"/>
      <c r="F17" s="25"/>
      <c r="G17" s="36">
        <v>30400</v>
      </c>
      <c r="H17" s="36">
        <v>0</v>
      </c>
      <c r="I17" s="6"/>
      <c r="J17" s="25"/>
      <c r="K17" s="25"/>
    </row>
    <row r="18" spans="1:11" ht="15" customHeight="1" x14ac:dyDescent="0.2">
      <c r="A18" s="10">
        <v>20220</v>
      </c>
      <c r="B18" s="10" t="s">
        <v>54</v>
      </c>
      <c r="C18" s="36">
        <v>12062397.9</v>
      </c>
      <c r="D18" s="36">
        <v>2543644.6</v>
      </c>
      <c r="E18" s="6">
        <f t="shared" si="4"/>
        <v>21.08738760806423</v>
      </c>
      <c r="F18" s="25">
        <f>+D18/D7*100</f>
        <v>7.4165815475100194</v>
      </c>
      <c r="G18" s="36">
        <v>17031234.199999999</v>
      </c>
      <c r="H18" s="36">
        <v>2617392.2999999998</v>
      </c>
      <c r="I18" s="6">
        <f t="shared" si="1"/>
        <v>15.368189229644907</v>
      </c>
      <c r="J18" s="25">
        <f>+H18/H7*100</f>
        <v>7.4814153566943471</v>
      </c>
      <c r="K18" s="25">
        <f t="shared" si="2"/>
        <v>102.89929261344135</v>
      </c>
    </row>
    <row r="19" spans="1:11" ht="13.9" customHeight="1" x14ac:dyDescent="0.2">
      <c r="A19" s="10">
        <v>20230</v>
      </c>
      <c r="B19" s="10" t="s">
        <v>55</v>
      </c>
      <c r="C19" s="36">
        <v>25405828</v>
      </c>
      <c r="D19" s="36">
        <v>15204030.5</v>
      </c>
      <c r="E19" s="6">
        <f t="shared" si="4"/>
        <v>59.844656509522146</v>
      </c>
      <c r="F19" s="25">
        <f>+D19/D7*100</f>
        <v>44.330851902061916</v>
      </c>
      <c r="G19" s="36">
        <v>27505381.399999999</v>
      </c>
      <c r="H19" s="36">
        <v>16936472.699999999</v>
      </c>
      <c r="I19" s="6">
        <f t="shared" si="1"/>
        <v>61.575123986464696</v>
      </c>
      <c r="J19" s="25">
        <f>+H19/H7*100</f>
        <v>48.410315467809156</v>
      </c>
      <c r="K19" s="25">
        <f t="shared" si="2"/>
        <v>111.39462460299589</v>
      </c>
    </row>
    <row r="20" spans="1:11" ht="13.9" customHeight="1" x14ac:dyDescent="0.2">
      <c r="A20" s="10"/>
      <c r="B20" s="58" t="s">
        <v>46</v>
      </c>
      <c r="C20" s="36"/>
      <c r="D20" s="36"/>
      <c r="E20" s="6"/>
      <c r="F20" s="25"/>
      <c r="G20" s="36"/>
      <c r="H20" s="36"/>
      <c r="I20" s="6"/>
      <c r="J20" s="25"/>
      <c r="K20" s="25"/>
    </row>
    <row r="21" spans="1:11" ht="28.9" customHeight="1" x14ac:dyDescent="0.2">
      <c r="A21" s="10"/>
      <c r="B21" s="58" t="s">
        <v>58</v>
      </c>
      <c r="C21" s="36">
        <v>1824039.6</v>
      </c>
      <c r="D21" s="36">
        <v>1094423.6000000001</v>
      </c>
      <c r="E21" s="6">
        <f t="shared" ref="E21" si="5">D21/C21*100</f>
        <v>59.999991228260619</v>
      </c>
      <c r="F21" s="25">
        <f>+D21/D7*100</f>
        <v>3.1910440149223227</v>
      </c>
      <c r="G21" s="36">
        <v>2199985.7000000002</v>
      </c>
      <c r="H21" s="36">
        <v>1319991.3999999999</v>
      </c>
      <c r="I21" s="6">
        <f t="shared" si="1"/>
        <v>59.999999090903181</v>
      </c>
      <c r="J21" s="25">
        <f>+H21/H7*100</f>
        <v>3.7729934219889278</v>
      </c>
      <c r="K21" s="25">
        <f t="shared" si="2"/>
        <v>120.6106483814859</v>
      </c>
    </row>
    <row r="22" spans="1:11" ht="19.899999999999999" customHeight="1" x14ac:dyDescent="0.2">
      <c r="A22" s="10">
        <v>20240</v>
      </c>
      <c r="B22" s="10" t="s">
        <v>57</v>
      </c>
      <c r="C22" s="36">
        <v>746984.1</v>
      </c>
      <c r="D22" s="36">
        <v>295026</v>
      </c>
      <c r="E22" s="6">
        <f>D22/C22*100</f>
        <v>39.495619786284607</v>
      </c>
      <c r="F22" s="25">
        <f>+D22/D7*100</f>
        <v>0.86021623761263299</v>
      </c>
      <c r="G22" s="36">
        <v>546700.1</v>
      </c>
      <c r="H22" s="36">
        <v>205399</v>
      </c>
      <c r="I22" s="6">
        <f t="shared" si="1"/>
        <v>37.570690036456917</v>
      </c>
      <c r="J22" s="25">
        <f>+H22/H7*100</f>
        <v>0.58710160981587001</v>
      </c>
      <c r="K22" s="25">
        <f t="shared" si="2"/>
        <v>69.620643604292496</v>
      </c>
    </row>
    <row r="23" spans="1:11" ht="25.9" customHeight="1" x14ac:dyDescent="0.2">
      <c r="A23" s="10">
        <v>21900</v>
      </c>
      <c r="B23" s="10" t="s">
        <v>60</v>
      </c>
      <c r="C23" s="36">
        <v>-8333.9</v>
      </c>
      <c r="D23" s="38">
        <v>-368760.6</v>
      </c>
      <c r="E23" s="6"/>
      <c r="F23" s="40"/>
      <c r="G23" s="36">
        <v>-3710.9</v>
      </c>
      <c r="H23" s="38">
        <v>-625041.19999999995</v>
      </c>
      <c r="I23" s="6"/>
      <c r="J23" s="40"/>
      <c r="K23" s="25">
        <f t="shared" si="2"/>
        <v>169.4978259607995</v>
      </c>
    </row>
    <row r="24" spans="1:11" x14ac:dyDescent="0.2">
      <c r="A24" s="2">
        <v>960</v>
      </c>
      <c r="B24" s="2" t="s">
        <v>4</v>
      </c>
      <c r="C24" s="28">
        <f>SUM(C25:C37)</f>
        <v>79256005.699999988</v>
      </c>
      <c r="D24" s="28">
        <f>SUM(D25:D37)</f>
        <v>30155876.900000002</v>
      </c>
      <c r="E24" s="3">
        <f t="shared" ref="E24" si="6">D24/C24*100</f>
        <v>38.048696289522958</v>
      </c>
      <c r="F24" s="29">
        <f>+D24/D24*100</f>
        <v>100</v>
      </c>
      <c r="G24" s="28">
        <f>SUM(G25:G37)</f>
        <v>90182059.199999988</v>
      </c>
      <c r="H24" s="28">
        <f>SUM(H25:H37)</f>
        <v>33085360.100000001</v>
      </c>
      <c r="I24" s="3">
        <f t="shared" si="1"/>
        <v>36.687297222416944</v>
      </c>
      <c r="J24" s="29">
        <f>+H24/H24*100</f>
        <v>100</v>
      </c>
      <c r="K24" s="34">
        <f t="shared" si="2"/>
        <v>109.71446862485368</v>
      </c>
    </row>
    <row r="25" spans="1:11" x14ac:dyDescent="0.2">
      <c r="A25" s="8" t="s">
        <v>5</v>
      </c>
      <c r="B25" s="4" t="s">
        <v>6</v>
      </c>
      <c r="C25" s="41">
        <v>8323614.2000000002</v>
      </c>
      <c r="D25" s="41">
        <v>3160936.9</v>
      </c>
      <c r="E25" s="5">
        <f>D25/C25*100</f>
        <v>37.975533512833884</v>
      </c>
      <c r="F25" s="26">
        <f>+D25/D24*100</f>
        <v>10.481992980943623</v>
      </c>
      <c r="G25" s="41">
        <v>8644456.1999999993</v>
      </c>
      <c r="H25" s="41">
        <v>3264433.5</v>
      </c>
      <c r="I25" s="5">
        <f>H25/G25*100</f>
        <v>37.763318183045456</v>
      </c>
      <c r="J25" s="26">
        <f>+H25/H24*100</f>
        <v>9.8667008312235343</v>
      </c>
      <c r="K25" s="25">
        <f t="shared" si="2"/>
        <v>103.27423809061169</v>
      </c>
    </row>
    <row r="26" spans="1:11" x14ac:dyDescent="0.2">
      <c r="A26" s="8" t="s">
        <v>9</v>
      </c>
      <c r="B26" s="4" t="s">
        <v>10</v>
      </c>
      <c r="C26" s="41">
        <v>74222</v>
      </c>
      <c r="D26" s="41">
        <v>29108.9</v>
      </c>
      <c r="E26" s="6">
        <f t="shared" ref="E26:E27" si="7">D26/C26*100</f>
        <v>39.218695265554686</v>
      </c>
      <c r="F26" s="27">
        <f>+D26/D24*100</f>
        <v>9.6528116547657083E-2</v>
      </c>
      <c r="G26" s="41">
        <v>71376.3</v>
      </c>
      <c r="H26" s="41">
        <v>28956.9</v>
      </c>
      <c r="I26" s="6">
        <f t="shared" si="1"/>
        <v>40.569348649341592</v>
      </c>
      <c r="J26" s="27">
        <f>+H26/H24*100</f>
        <v>8.7521791851375375E-2</v>
      </c>
      <c r="K26" s="25">
        <f t="shared" si="2"/>
        <v>99.477822933879338</v>
      </c>
    </row>
    <row r="27" spans="1:11" ht="14.25" customHeight="1" x14ac:dyDescent="0.2">
      <c r="A27" s="8" t="s">
        <v>11</v>
      </c>
      <c r="B27" s="4" t="s">
        <v>12</v>
      </c>
      <c r="C27" s="41">
        <v>405564.8</v>
      </c>
      <c r="D27" s="41">
        <v>113206.6</v>
      </c>
      <c r="E27" s="6">
        <f t="shared" si="7"/>
        <v>27.913319893639688</v>
      </c>
      <c r="F27" s="26">
        <f>+D27/D24*100</f>
        <v>0.3754047689457175</v>
      </c>
      <c r="G27" s="41">
        <v>452092.8</v>
      </c>
      <c r="H27" s="41">
        <v>130119.1</v>
      </c>
      <c r="I27" s="6">
        <f t="shared" si="1"/>
        <v>28.78150238181188</v>
      </c>
      <c r="J27" s="26">
        <f>+H27/H24*100</f>
        <v>0.39328300978655506</v>
      </c>
      <c r="K27" s="25">
        <f t="shared" si="2"/>
        <v>114.93949999381661</v>
      </c>
    </row>
    <row r="28" spans="1:11" x14ac:dyDescent="0.2">
      <c r="A28" s="8" t="s">
        <v>13</v>
      </c>
      <c r="B28" s="4" t="s">
        <v>14</v>
      </c>
      <c r="C28" s="14">
        <v>6704318.5999999996</v>
      </c>
      <c r="D28" s="41">
        <v>1294616.3999999999</v>
      </c>
      <c r="E28" s="5">
        <f>+D28/C28*100</f>
        <v>19.310186123911237</v>
      </c>
      <c r="F28" s="26">
        <f>+D28/D24*100</f>
        <v>4.2930815916681224</v>
      </c>
      <c r="G28" s="14">
        <v>7181529.4000000004</v>
      </c>
      <c r="H28" s="41">
        <v>1172340.5</v>
      </c>
      <c r="I28" s="5">
        <f>+H28/G28*100</f>
        <v>16.324384886595325</v>
      </c>
      <c r="J28" s="26">
        <f>+H28/H24*100</f>
        <v>3.5433814123727791</v>
      </c>
      <c r="K28" s="25">
        <f t="shared" si="2"/>
        <v>90.555047811846052</v>
      </c>
    </row>
    <row r="29" spans="1:11" x14ac:dyDescent="0.2">
      <c r="A29" s="8" t="s">
        <v>15</v>
      </c>
      <c r="B29" s="4" t="s">
        <v>16</v>
      </c>
      <c r="C29" s="41">
        <v>12213888.6</v>
      </c>
      <c r="D29" s="41">
        <v>2343135.1</v>
      </c>
      <c r="E29" s="5">
        <f t="shared" ref="E29:E36" si="8">D29/C29*100</f>
        <v>19.184185943860665</v>
      </c>
      <c r="F29" s="26">
        <f>+D29/D24*100</f>
        <v>7.7700778119305829</v>
      </c>
      <c r="G29" s="41">
        <v>16048379.9</v>
      </c>
      <c r="H29" s="41">
        <v>3045786</v>
      </c>
      <c r="I29" s="5">
        <f t="shared" ref="I29:I32" si="9">H29/G29*100</f>
        <v>18.978775546059946</v>
      </c>
      <c r="J29" s="26">
        <f>+H29/H24*100</f>
        <v>9.2058420727299257</v>
      </c>
      <c r="K29" s="25">
        <f t="shared" si="2"/>
        <v>129.98763921038955</v>
      </c>
    </row>
    <row r="30" spans="1:11" x14ac:dyDescent="0.2">
      <c r="A30" s="8" t="s">
        <v>17</v>
      </c>
      <c r="B30" s="4" t="s">
        <v>43</v>
      </c>
      <c r="C30" s="41">
        <v>10202</v>
      </c>
      <c r="D30" s="41">
        <v>270.60000000000002</v>
      </c>
      <c r="E30" s="5">
        <f t="shared" si="8"/>
        <v>2.6524210939031563</v>
      </c>
      <c r="F30" s="26">
        <f>+D30/D24*100</f>
        <v>8.9733752693492398E-4</v>
      </c>
      <c r="G30" s="41">
        <v>14139.5</v>
      </c>
      <c r="H30" s="41">
        <v>328.5</v>
      </c>
      <c r="I30" s="5">
        <f t="shared" si="9"/>
        <v>2.3232787580890415</v>
      </c>
      <c r="J30" s="26">
        <f>+H30/H24*100</f>
        <v>9.9288627661030054E-4</v>
      </c>
      <c r="K30" s="25"/>
    </row>
    <row r="31" spans="1:11" x14ac:dyDescent="0.2">
      <c r="A31" s="8" t="s">
        <v>18</v>
      </c>
      <c r="B31" s="4" t="s">
        <v>19</v>
      </c>
      <c r="C31" s="41">
        <v>39578260.299999997</v>
      </c>
      <c r="D31" s="41">
        <v>18839922.300000001</v>
      </c>
      <c r="E31" s="5">
        <f t="shared" si="8"/>
        <v>47.601693852117101</v>
      </c>
      <c r="F31" s="26">
        <f>+D31/D24*100</f>
        <v>62.475126697443173</v>
      </c>
      <c r="G31" s="41">
        <v>44378297.5</v>
      </c>
      <c r="H31" s="41">
        <v>20566959.100000001</v>
      </c>
      <c r="I31" s="5">
        <f t="shared" si="9"/>
        <v>46.344632981920952</v>
      </c>
      <c r="J31" s="26">
        <f>+H31/H24*100</f>
        <v>62.163322502268912</v>
      </c>
      <c r="K31" s="25">
        <f t="shared" si="2"/>
        <v>109.16689980191691</v>
      </c>
    </row>
    <row r="32" spans="1:11" ht="17.25" customHeight="1" x14ac:dyDescent="0.2">
      <c r="A32" s="31" t="s">
        <v>20</v>
      </c>
      <c r="B32" s="10" t="s">
        <v>27</v>
      </c>
      <c r="C32" s="41">
        <v>5443427.5999999996</v>
      </c>
      <c r="D32" s="41">
        <v>1973700.1</v>
      </c>
      <c r="E32" s="6">
        <f t="shared" si="8"/>
        <v>36.258406376159023</v>
      </c>
      <c r="F32" s="27">
        <f>+D32/D24*100</f>
        <v>6.5449932248529645</v>
      </c>
      <c r="G32" s="41">
        <v>5992556.5</v>
      </c>
      <c r="H32" s="41">
        <v>2142456.2000000002</v>
      </c>
      <c r="I32" s="6">
        <f t="shared" si="9"/>
        <v>35.751956614843763</v>
      </c>
      <c r="J32" s="27">
        <f>+H32/H24*100</f>
        <v>6.4755414283672863</v>
      </c>
      <c r="K32" s="25">
        <f t="shared" si="2"/>
        <v>108.55024023153265</v>
      </c>
    </row>
    <row r="33" spans="1:11" x14ac:dyDescent="0.2">
      <c r="A33" s="8" t="s">
        <v>21</v>
      </c>
      <c r="B33" s="4" t="s">
        <v>22</v>
      </c>
      <c r="C33" s="41">
        <v>3477171.8</v>
      </c>
      <c r="D33" s="41">
        <v>1492595.7</v>
      </c>
      <c r="E33" s="5">
        <f t="shared" si="8"/>
        <v>42.925566691872973</v>
      </c>
      <c r="F33" s="26">
        <f>+D33/D24*100</f>
        <v>4.9496013826744321</v>
      </c>
      <c r="G33" s="41">
        <v>3609651.1</v>
      </c>
      <c r="H33" s="41">
        <v>1656293.4</v>
      </c>
      <c r="I33" s="5">
        <f t="shared" ref="I33:I36" si="10">H33/G33*100</f>
        <v>45.88513831710771</v>
      </c>
      <c r="J33" s="26">
        <f>+H33/H24*100</f>
        <v>5.0061217257236379</v>
      </c>
      <c r="K33" s="25">
        <f t="shared" si="2"/>
        <v>110.96731686953139</v>
      </c>
    </row>
    <row r="34" spans="1:11" x14ac:dyDescent="0.2">
      <c r="A34" s="8" t="s">
        <v>23</v>
      </c>
      <c r="B34" s="4" t="s">
        <v>28</v>
      </c>
      <c r="C34" s="41">
        <v>2683917.4</v>
      </c>
      <c r="D34" s="41">
        <v>844014.6</v>
      </c>
      <c r="E34" s="5">
        <f t="shared" si="8"/>
        <v>31.447115324786072</v>
      </c>
      <c r="F34" s="26">
        <f>+D34/D24*100</f>
        <v>2.7988395190723168</v>
      </c>
      <c r="G34" s="41">
        <v>3306596.1</v>
      </c>
      <c r="H34" s="41">
        <v>1017530.5</v>
      </c>
      <c r="I34" s="5">
        <f t="shared" si="10"/>
        <v>30.772748446657879</v>
      </c>
      <c r="J34" s="26">
        <f>+H34/H24*100</f>
        <v>3.0754705311489112</v>
      </c>
      <c r="K34" s="25">
        <f t="shared" si="2"/>
        <v>120.55840029307549</v>
      </c>
    </row>
    <row r="35" spans="1:11" x14ac:dyDescent="0.2">
      <c r="A35" s="8" t="s">
        <v>30</v>
      </c>
      <c r="B35" s="4" t="s">
        <v>29</v>
      </c>
      <c r="C35" s="41">
        <v>128890.3</v>
      </c>
      <c r="D35" s="41">
        <v>61598.2</v>
      </c>
      <c r="E35" s="5">
        <f t="shared" si="8"/>
        <v>47.791183665489179</v>
      </c>
      <c r="F35" s="26">
        <f>+D35/D24*100</f>
        <v>0.20426598836527282</v>
      </c>
      <c r="G35" s="41">
        <v>130149.9</v>
      </c>
      <c r="H35" s="41">
        <v>58703.3</v>
      </c>
      <c r="I35" s="5">
        <f t="shared" si="10"/>
        <v>45.10437580051925</v>
      </c>
      <c r="J35" s="26">
        <f>+H35/H24*100</f>
        <v>0.1774298354999618</v>
      </c>
      <c r="K35" s="25">
        <f t="shared" si="2"/>
        <v>95.30034968554277</v>
      </c>
    </row>
    <row r="36" spans="1:11" x14ac:dyDescent="0.2">
      <c r="A36" s="8" t="s">
        <v>31</v>
      </c>
      <c r="B36" s="4" t="s">
        <v>33</v>
      </c>
      <c r="C36" s="41">
        <v>22060.5</v>
      </c>
      <c r="D36" s="41">
        <v>2771.5</v>
      </c>
      <c r="E36" s="5">
        <f t="shared" si="8"/>
        <v>12.563178531764919</v>
      </c>
      <c r="F36" s="26">
        <f>+D36/D24*100</f>
        <v>9.1905800291949055E-3</v>
      </c>
      <c r="G36" s="41">
        <v>16300</v>
      </c>
      <c r="H36" s="41">
        <v>1453.1</v>
      </c>
      <c r="I36" s="5">
        <f t="shared" si="10"/>
        <v>8.9147239263803684</v>
      </c>
      <c r="J36" s="26">
        <f>+H36/H24*100</f>
        <v>4.3919727505096727E-3</v>
      </c>
      <c r="K36" s="25">
        <f t="shared" si="2"/>
        <v>52.430092007937937</v>
      </c>
    </row>
    <row r="37" spans="1:11" ht="17.25" customHeight="1" x14ac:dyDescent="0.2">
      <c r="A37" s="31" t="s">
        <v>32</v>
      </c>
      <c r="B37" s="10" t="s">
        <v>41</v>
      </c>
      <c r="C37" s="41">
        <v>190467.6</v>
      </c>
      <c r="D37" s="41">
        <v>0</v>
      </c>
      <c r="E37" s="6"/>
      <c r="F37" s="6"/>
      <c r="G37" s="41">
        <v>336534</v>
      </c>
      <c r="H37" s="41">
        <v>0</v>
      </c>
      <c r="I37" s="6"/>
      <c r="J37" s="39"/>
      <c r="K37" s="25"/>
    </row>
    <row r="38" spans="1:11" ht="26.25" customHeight="1" x14ac:dyDescent="0.2">
      <c r="A38" s="7" t="s">
        <v>37</v>
      </c>
      <c r="B38" s="11" t="s">
        <v>40</v>
      </c>
      <c r="C38" s="9">
        <v>-6256767.4000000004</v>
      </c>
      <c r="D38" s="9">
        <f>+D7-D24</f>
        <v>4140848.3999999948</v>
      </c>
      <c r="E38" s="9"/>
      <c r="F38" s="20"/>
      <c r="G38" s="9">
        <v>-6293687.9000000004</v>
      </c>
      <c r="H38" s="9">
        <v>1899895.6</v>
      </c>
      <c r="I38" s="9"/>
      <c r="J38" s="20"/>
      <c r="K38" s="25"/>
    </row>
    <row r="39" spans="1:11" x14ac:dyDescent="0.2">
      <c r="A39" s="22">
        <v>9000</v>
      </c>
      <c r="B39" s="13" t="s">
        <v>35</v>
      </c>
      <c r="C39" s="3">
        <f>+C40+C41+C42+C43</f>
        <v>6256767.4000000004</v>
      </c>
      <c r="D39" s="3">
        <f>+D40+D41+D42+D43</f>
        <v>-4140848.4</v>
      </c>
      <c r="E39" s="12"/>
      <c r="F39" s="20"/>
      <c r="G39" s="3">
        <f>+G40+G41+G42+G43</f>
        <v>6293687.9000000004</v>
      </c>
      <c r="H39" s="3">
        <f>+H40+H41+H42+H43</f>
        <v>-1899895.5999999999</v>
      </c>
      <c r="I39" s="12"/>
      <c r="J39" s="20"/>
      <c r="K39" s="25"/>
    </row>
    <row r="40" spans="1:11" x14ac:dyDescent="0.2">
      <c r="A40" s="23" t="s">
        <v>38</v>
      </c>
      <c r="B40" s="12" t="s">
        <v>24</v>
      </c>
      <c r="C40" s="5">
        <v>501558.7</v>
      </c>
      <c r="D40" s="5">
        <v>-104600</v>
      </c>
      <c r="E40" s="12"/>
      <c r="F40" s="20"/>
      <c r="G40" s="5">
        <v>756948.4</v>
      </c>
      <c r="H40" s="5">
        <v>-22613</v>
      </c>
      <c r="I40" s="12"/>
      <c r="J40" s="20"/>
      <c r="K40" s="25"/>
    </row>
    <row r="41" spans="1:11" x14ac:dyDescent="0.2">
      <c r="A41" s="23" t="s">
        <v>39</v>
      </c>
      <c r="B41" s="12" t="s">
        <v>25</v>
      </c>
      <c r="C41" s="24">
        <v>-135780.70000000001</v>
      </c>
      <c r="D41" s="24">
        <v>0</v>
      </c>
      <c r="E41" s="12"/>
      <c r="F41" s="20"/>
      <c r="G41" s="24">
        <v>-140780.70000000001</v>
      </c>
      <c r="H41" s="24">
        <v>-385.7</v>
      </c>
      <c r="I41" s="12"/>
      <c r="J41" s="20"/>
      <c r="K41" s="25"/>
    </row>
    <row r="42" spans="1:11" x14ac:dyDescent="0.2">
      <c r="A42" s="23" t="s">
        <v>7</v>
      </c>
      <c r="B42" s="12" t="s">
        <v>26</v>
      </c>
      <c r="C42" s="24">
        <v>5870724.4000000004</v>
      </c>
      <c r="D42" s="24">
        <v>-4027148.4</v>
      </c>
      <c r="E42" s="12"/>
      <c r="F42" s="20"/>
      <c r="G42" s="24">
        <v>5662520.2000000002</v>
      </c>
      <c r="H42" s="24">
        <v>-1878496.9</v>
      </c>
      <c r="I42" s="12"/>
      <c r="J42" s="20"/>
      <c r="K42" s="25"/>
    </row>
    <row r="43" spans="1:11" x14ac:dyDescent="0.2">
      <c r="A43" s="23" t="s">
        <v>8</v>
      </c>
      <c r="B43" s="12" t="s">
        <v>42</v>
      </c>
      <c r="C43" s="35">
        <v>20265</v>
      </c>
      <c r="D43" s="35">
        <v>-9100</v>
      </c>
      <c r="E43" s="12"/>
      <c r="F43" s="20"/>
      <c r="G43" s="35">
        <v>15000</v>
      </c>
      <c r="H43" s="35">
        <v>1600</v>
      </c>
      <c r="I43" s="12"/>
      <c r="J43" s="20"/>
      <c r="K43" s="25"/>
    </row>
    <row r="44" spans="1:11" x14ac:dyDescent="0.2">
      <c r="A44" s="33"/>
      <c r="B44" s="43"/>
      <c r="C44" s="44"/>
      <c r="D44" s="44"/>
      <c r="E44" s="44"/>
      <c r="F44" s="44"/>
      <c r="G44" s="44"/>
      <c r="H44" s="44"/>
      <c r="I44" s="44"/>
      <c r="J44" s="44"/>
      <c r="K44" s="44"/>
    </row>
    <row r="45" spans="1:11" x14ac:dyDescent="0.2">
      <c r="H45" s="15"/>
    </row>
    <row r="46" spans="1:11" x14ac:dyDescent="0.2">
      <c r="A46" s="16"/>
      <c r="B46" s="17"/>
      <c r="C46" s="17"/>
      <c r="D46" s="17"/>
      <c r="E46" s="17"/>
      <c r="F46" s="17"/>
      <c r="G46" s="14"/>
      <c r="H46" s="14"/>
    </row>
    <row r="47" spans="1:11" x14ac:dyDescent="0.2">
      <c r="A47" s="16"/>
      <c r="H47" s="15"/>
    </row>
    <row r="48" spans="1:11" x14ac:dyDescent="0.2">
      <c r="B48" s="18"/>
      <c r="C48" s="14"/>
      <c r="D48" s="14"/>
      <c r="E48" s="18"/>
      <c r="F48" s="18"/>
      <c r="G48" s="14"/>
      <c r="H48" s="14"/>
    </row>
    <row r="49" spans="1:8" x14ac:dyDescent="0.2">
      <c r="B49" s="18"/>
      <c r="C49" s="14"/>
      <c r="D49" s="14"/>
      <c r="E49" s="18"/>
      <c r="F49" s="18"/>
      <c r="G49" s="14"/>
      <c r="H49" s="14"/>
    </row>
    <row r="50" spans="1:8" x14ac:dyDescent="0.2">
      <c r="C50" s="14"/>
      <c r="D50" s="14"/>
      <c r="G50" s="14"/>
      <c r="H50" s="14"/>
    </row>
    <row r="55" spans="1:8" x14ac:dyDescent="0.2">
      <c r="A55" s="16"/>
    </row>
  </sheetData>
  <mergeCells count="8">
    <mergeCell ref="B44:K44"/>
    <mergeCell ref="C5:F5"/>
    <mergeCell ref="G5:J5"/>
    <mergeCell ref="A2:K2"/>
    <mergeCell ref="A5:A6"/>
    <mergeCell ref="B5:B6"/>
    <mergeCell ref="K5:K6"/>
    <mergeCell ref="A3:K3"/>
  </mergeCells>
  <phoneticPr fontId="0" type="noConversion"/>
  <pageMargins left="0.82677165354330717" right="0.15748031496062992" top="0.67" bottom="0.15748031496062992" header="0.59055118110236227" footer="0.2362204724409449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KozlovskayaG</dc:creator>
  <cp:lastModifiedBy>Бельтюкова Светлана Николаевна</cp:lastModifiedBy>
  <cp:lastPrinted>2020-09-29T08:25:36Z</cp:lastPrinted>
  <dcterms:created xsi:type="dcterms:W3CDTF">2010-05-17T08:46:53Z</dcterms:created>
  <dcterms:modified xsi:type="dcterms:W3CDTF">2020-09-29T08:27:36Z</dcterms:modified>
</cp:coreProperties>
</file>