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435" windowWidth="15450" windowHeight="10140"/>
  </bookViews>
  <sheets>
    <sheet name="2019" sheetId="3" r:id="rId1"/>
  </sheets>
  <definedNames>
    <definedName name="_xlnm._FilterDatabase" localSheetId="0" hidden="1">'2019'!$A$5:$I$81</definedName>
    <definedName name="APPT" localSheetId="0">'2019'!#REF!</definedName>
    <definedName name="FIO" localSheetId="0">'2019'!#REF!</definedName>
    <definedName name="SIGN" localSheetId="0">'2019'!$D$13:$D$13</definedName>
    <definedName name="_xlnm.Print_Titles" localSheetId="0">'2019'!$5:$5</definedName>
  </definedNames>
  <calcPr calcId="145621"/>
</workbook>
</file>

<file path=xl/calcChain.xml><?xml version="1.0" encoding="utf-8"?>
<calcChain xmlns="http://schemas.openxmlformats.org/spreadsheetml/2006/main">
  <c r="F47" i="3" l="1"/>
  <c r="F45" i="3"/>
  <c r="G52" i="3" l="1"/>
  <c r="E52" i="3"/>
  <c r="D52" i="3"/>
  <c r="G78" i="3"/>
  <c r="E78" i="3"/>
  <c r="G76" i="3"/>
  <c r="E76" i="3"/>
  <c r="G69" i="3"/>
  <c r="E69" i="3"/>
  <c r="G63" i="3"/>
  <c r="E63" i="3"/>
  <c r="G55" i="3"/>
  <c r="E55" i="3"/>
  <c r="G43" i="3"/>
  <c r="E43" i="3"/>
  <c r="G40" i="3"/>
  <c r="E40" i="3"/>
  <c r="G35" i="3"/>
  <c r="E35" i="3"/>
  <c r="G24" i="3"/>
  <c r="E24" i="3"/>
  <c r="D24" i="3"/>
  <c r="G20" i="3"/>
  <c r="E20" i="3"/>
  <c r="G18" i="3"/>
  <c r="E18" i="3"/>
  <c r="G7" i="3"/>
  <c r="E7" i="3"/>
  <c r="D78" i="3"/>
  <c r="D76" i="3"/>
  <c r="D73" i="3"/>
  <c r="D69" i="3"/>
  <c r="D63" i="3"/>
  <c r="D55" i="3"/>
  <c r="D43" i="3"/>
  <c r="D40" i="3"/>
  <c r="D35" i="3"/>
  <c r="D20" i="3"/>
  <c r="D18" i="3"/>
  <c r="D7" i="3"/>
  <c r="G6" i="3" l="1"/>
  <c r="I73" i="3"/>
  <c r="I78" i="3"/>
  <c r="I69" i="3"/>
  <c r="H63" i="3"/>
  <c r="H55" i="3"/>
  <c r="H52" i="3"/>
  <c r="I43" i="3"/>
  <c r="F43" i="3"/>
  <c r="I40" i="3"/>
  <c r="F40" i="3"/>
  <c r="H35" i="3"/>
  <c r="I7" i="3"/>
  <c r="F76" i="3"/>
  <c r="F69" i="3"/>
  <c r="F55" i="3"/>
  <c r="H81" i="3"/>
  <c r="H80" i="3"/>
  <c r="H79" i="3"/>
  <c r="H77" i="3"/>
  <c r="H76" i="3"/>
  <c r="H75" i="3"/>
  <c r="H74" i="3"/>
  <c r="H72" i="3"/>
  <c r="H71" i="3"/>
  <c r="H70" i="3"/>
  <c r="H68" i="3"/>
  <c r="H67" i="3"/>
  <c r="H66" i="3"/>
  <c r="H65" i="3"/>
  <c r="H64" i="3"/>
  <c r="H62" i="3"/>
  <c r="H61" i="3"/>
  <c r="H60" i="3"/>
  <c r="H59" i="3"/>
  <c r="H58" i="3"/>
  <c r="H57" i="3"/>
  <c r="H56" i="3"/>
  <c r="H54" i="3"/>
  <c r="H53" i="3"/>
  <c r="H51" i="3"/>
  <c r="H50" i="3"/>
  <c r="H49" i="3"/>
  <c r="H48" i="3"/>
  <c r="H47" i="3"/>
  <c r="H46" i="3"/>
  <c r="H45" i="3"/>
  <c r="H44" i="3"/>
  <c r="H43" i="3"/>
  <c r="H42" i="3"/>
  <c r="H41" i="3"/>
  <c r="H39" i="3"/>
  <c r="H38" i="3"/>
  <c r="H37" i="3"/>
  <c r="H36" i="3"/>
  <c r="H34" i="3"/>
  <c r="H33" i="3"/>
  <c r="H32" i="3"/>
  <c r="H31" i="3"/>
  <c r="H30" i="3"/>
  <c r="H29" i="3"/>
  <c r="H28" i="3"/>
  <c r="H27" i="3"/>
  <c r="H26" i="3"/>
  <c r="H25" i="3"/>
  <c r="H23" i="3"/>
  <c r="H22" i="3"/>
  <c r="H21" i="3"/>
  <c r="H19" i="3"/>
  <c r="H17" i="3"/>
  <c r="H16" i="3"/>
  <c r="H15" i="3"/>
  <c r="H14" i="3"/>
  <c r="H13" i="3"/>
  <c r="H12" i="3"/>
  <c r="H11" i="3"/>
  <c r="H10" i="3"/>
  <c r="H9" i="3"/>
  <c r="H8" i="3"/>
  <c r="I81" i="3"/>
  <c r="I80" i="3"/>
  <c r="I79" i="3"/>
  <c r="I77" i="3"/>
  <c r="I76" i="3"/>
  <c r="I75" i="3"/>
  <c r="I74" i="3"/>
  <c r="I72" i="3"/>
  <c r="I71" i="3"/>
  <c r="I70" i="3"/>
  <c r="I68" i="3"/>
  <c r="I67" i="3"/>
  <c r="I66" i="3"/>
  <c r="I65" i="3"/>
  <c r="I64" i="3"/>
  <c r="I62" i="3"/>
  <c r="I61" i="3"/>
  <c r="I60" i="3"/>
  <c r="I59" i="3"/>
  <c r="I58" i="3"/>
  <c r="I57" i="3"/>
  <c r="I56" i="3"/>
  <c r="I54" i="3"/>
  <c r="I53" i="3"/>
  <c r="I51" i="3"/>
  <c r="I50" i="3"/>
  <c r="I49" i="3"/>
  <c r="I48" i="3"/>
  <c r="I47" i="3"/>
  <c r="I46" i="3"/>
  <c r="I45" i="3"/>
  <c r="I44" i="3"/>
  <c r="I42" i="3"/>
  <c r="I41" i="3"/>
  <c r="I39" i="3"/>
  <c r="I38" i="3"/>
  <c r="I37" i="3"/>
  <c r="I36" i="3"/>
  <c r="I34" i="3"/>
  <c r="I33" i="3"/>
  <c r="I32" i="3"/>
  <c r="I31" i="3"/>
  <c r="I30" i="3"/>
  <c r="I29" i="3"/>
  <c r="I28" i="3"/>
  <c r="I27" i="3"/>
  <c r="I26" i="3"/>
  <c r="I25" i="3"/>
  <c r="I23" i="3"/>
  <c r="I22" i="3"/>
  <c r="I21" i="3"/>
  <c r="I20" i="3"/>
  <c r="I19" i="3"/>
  <c r="I17" i="3"/>
  <c r="I16" i="3"/>
  <c r="I15" i="3"/>
  <c r="I14" i="3"/>
  <c r="I13" i="3"/>
  <c r="I12" i="3"/>
  <c r="I11" i="3"/>
  <c r="I10" i="3"/>
  <c r="I9" i="3"/>
  <c r="I8" i="3"/>
  <c r="F81" i="3"/>
  <c r="F80" i="3"/>
  <c r="F79" i="3"/>
  <c r="F77" i="3"/>
  <c r="F75" i="3"/>
  <c r="F74" i="3"/>
  <c r="F72" i="3"/>
  <c r="F71" i="3"/>
  <c r="F70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4" i="3"/>
  <c r="F53" i="3"/>
  <c r="F51" i="3"/>
  <c r="F50" i="3"/>
  <c r="F49" i="3"/>
  <c r="F48" i="3"/>
  <c r="F46" i="3"/>
  <c r="F44" i="3"/>
  <c r="F42" i="3"/>
  <c r="F41" i="3"/>
  <c r="F39" i="3"/>
  <c r="F38" i="3"/>
  <c r="F37" i="3"/>
  <c r="F36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I18" i="3" l="1"/>
  <c r="F73" i="3"/>
  <c r="I52" i="3"/>
  <c r="I55" i="3"/>
  <c r="I63" i="3"/>
  <c r="F35" i="3"/>
  <c r="F52" i="3"/>
  <c r="H78" i="3"/>
  <c r="H73" i="3"/>
  <c r="H20" i="3"/>
  <c r="I24" i="3"/>
  <c r="I35" i="3"/>
  <c r="H40" i="3"/>
  <c r="H69" i="3"/>
  <c r="H24" i="3"/>
  <c r="F78" i="3"/>
  <c r="E6" i="3"/>
  <c r="I6" i="3" s="1"/>
  <c r="H18" i="3"/>
  <c r="H7" i="3"/>
  <c r="F7" i="3"/>
  <c r="D6" i="3"/>
  <c r="F8" i="3"/>
  <c r="F6" i="3" l="1"/>
  <c r="H6" i="3"/>
</calcChain>
</file>

<file path=xl/sharedStrings.xml><?xml version="1.0" encoding="utf-8"?>
<sst xmlns="http://schemas.openxmlformats.org/spreadsheetml/2006/main" count="245" uniqueCount="109">
  <si>
    <t>тыс. руб.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</si>
  <si>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</si>
  <si>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</si>
  <si>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</si>
  <si>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</si>
  <si>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</si>
  <si>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</si>
  <si>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</si>
  <si>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</si>
  <si>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</si>
  <si>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</si>
  <si>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</si>
  <si>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</si>
  <si>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</si>
  <si>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</si>
  <si>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</si>
  <si>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</si>
  <si>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</si>
  <si>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</si>
  <si>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</si>
  <si>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</si>
  <si>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</si>
  <si>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</si>
  <si>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</si>
  <si>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</si>
  <si>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</si>
  <si>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</si>
  <si>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</si>
  <si>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</si>
  <si>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</si>
  <si>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</si>
  <si>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</si>
  <si>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</si>
  <si>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</si>
  <si>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</si>
  <si>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</si>
  <si>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</si>
  <si>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</si>
  <si>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</si>
  <si>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</si>
  <si>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</si>
  <si>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</si>
  <si>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</si>
  <si>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</si>
  <si>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</si>
  <si>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</si>
  <si>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</si>
  <si>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</si>
  <si>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</si>
  <si>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</si>
  <si>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</si>
  <si>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</si>
  <si>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</si>
  <si>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</si>
  <si>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</si>
  <si>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</si>
  <si>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</si>
  <si>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</si>
  <si>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</si>
  <si>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</si>
  <si>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</si>
  <si>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</si>
  <si>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</si>
  <si>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</si>
  <si>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</si>
  <si>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</si>
  <si>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</si>
  <si>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</si>
  <si>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1</t>
  </si>
  <si>
    <t>2</t>
  </si>
  <si>
    <t>Отклонение</t>
  </si>
  <si>
    <t>Международные отношения и международное сотрудничество</t>
  </si>
  <si>
    <t>Высшее образование</t>
  </si>
  <si>
    <t>Молодежная политика</t>
  </si>
  <si>
    <t>Исполнено</t>
  </si>
  <si>
    <t>Уточненный план</t>
  </si>
  <si>
    <t>% исполнения</t>
  </si>
  <si>
    <t>Всего</t>
  </si>
  <si>
    <t>Дополнительное образование детей</t>
  </si>
  <si>
    <t>КУЛЬТУРА, КИНЕМАТОГРАФИЯ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</si>
  <si>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</si>
  <si>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</si>
  <si>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</si>
  <si>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</si>
  <si>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</si>
  <si>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</si>
  <si>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</si>
  <si>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</si>
  <si>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</si>
  <si>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</si>
  <si>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</si>
  <si>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</si>
  <si>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00</t>
  </si>
  <si>
    <t>13</t>
  </si>
  <si>
    <t>14</t>
  </si>
  <si>
    <t>Рз</t>
  </si>
  <si>
    <t>ПР</t>
  </si>
  <si>
    <t>3</t>
  </si>
  <si>
    <t>6=5-4</t>
  </si>
  <si>
    <t>7</t>
  </si>
  <si>
    <t>8=7/5</t>
  </si>
  <si>
    <t>9=7-5</t>
  </si>
  <si>
    <t>Наименование</t>
  </si>
  <si>
    <t>Утверждено областным законом об областном бюджете на 2019 год
(в редакции
№ 95-оз от 04.12.2019.)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</si>
  <si>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</si>
  <si>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</si>
  <si>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МЕЖБЮДЖЕТНЫЕ ТРАНСФЕРТЫ ОБЩЕГО ХАРАКТЕРА БЮДЖЕТАМ БЮДЖЕТНОЙ СИСТЕМЫ РОССИЙСКОЙ ФЕДЕРАЦИИ</t>
  </si>
  <si>
    <t>Исполнение в 2019 году приложения 8 к областному закону  "Об областном бюджете Ленинградской области на 2019 год 
и на плановый период 2020 и 2021 годов" 
"Распределение бюджетных ассигнований по разделам и подразделам классификации расходов бюджетов на 2019 год"</t>
  </si>
  <si>
    <t>Таблица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</si>
</sst>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49" fontId="1" fillId="2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81"/>
  <sheetViews>
    <sheetView showGridLines="0" tabSelected="1" zoomScale="120" zoomScaleNormal="120" workbookViewId="0">
      <selection activeCell="O4" sqref="O4"/>
    </sheetView>
  </sheetViews>
  <sheetFormatPr defaultColWidth="9.140625" defaultRowHeight="12.75" x14ac:dyDescent="0.2"/>
  <cols>
    <col min="1" max="1" width="48" style="1" bestFit="1" customWidth="1"/>
    <col min="2" max="2" width="4.7109375" style="17" customWidth="1"/>
    <col min="3" max="3" width="6.42578125" style="5" customWidth="1"/>
    <col min="4" max="4" width="21.42578125" style="5" customWidth="1"/>
    <col min="5" max="5" width="14.28515625" style="5" customWidth="1"/>
    <col min="6" max="7" width="12.42578125" style="1" customWidth="1"/>
    <col min="8" max="8" width="11" style="1" customWidth="1"/>
    <col min="9" max="9" width="13.28515625" style="10" customWidth="1"/>
    <col min="10" max="16384" width="9.140625" style="1"/>
  </cols>
  <sheetData>
    <row r="1" spans="1:12" ht="14.25" customHeight="1" x14ac:dyDescent="0.2">
      <c r="E1" s="31" t="s">
        <v>108</v>
      </c>
      <c r="F1" s="31"/>
      <c r="G1" s="31"/>
      <c r="H1" s="31"/>
      <c r="I1" s="31"/>
    </row>
    <row r="2" spans="1:12" ht="49.5" customHeight="1" x14ac:dyDescent="0.2">
      <c r="A2" s="30" t="s">
        <v>107</v>
      </c>
      <c r="B2" s="30"/>
      <c r="C2" s="30"/>
      <c r="D2" s="30"/>
      <c r="E2" s="30"/>
      <c r="F2" s="30"/>
      <c r="G2" s="30"/>
      <c r="H2" s="30"/>
      <c r="I2" s="30"/>
    </row>
    <row r="3" spans="1:12" x14ac:dyDescent="0.2">
      <c r="A3" s="2"/>
      <c r="B3" s="18"/>
      <c r="D3" s="13"/>
      <c r="E3" s="13"/>
      <c r="F3" s="3"/>
      <c r="G3" s="3"/>
      <c r="H3" s="3"/>
      <c r="I3" s="9" t="s">
        <v>0</v>
      </c>
    </row>
    <row r="4" spans="1:12" s="5" customFormat="1" ht="92.25" customHeight="1" x14ac:dyDescent="0.2">
      <c r="A4" s="14" t="s">
        <v>102</v>
      </c>
      <c r="B4" s="27" t="s">
        <v>95</v>
      </c>
      <c r="C4" s="28" t="s">
        <v>96</v>
      </c>
      <c r="D4" s="14" t="s">
        <v>103</v>
      </c>
      <c r="E4" s="12" t="s">
        <v>75</v>
      </c>
      <c r="F4" s="12" t="s">
        <v>70</v>
      </c>
      <c r="G4" s="12" t="s">
        <v>74</v>
      </c>
      <c r="H4" s="12" t="s">
        <v>76</v>
      </c>
      <c r="I4" s="12" t="s">
        <v>70</v>
      </c>
    </row>
    <row r="5" spans="1:12" s="5" customFormat="1" ht="12" customHeight="1" x14ac:dyDescent="0.2">
      <c r="A5" s="8" t="s">
        <v>68</v>
      </c>
      <c r="B5" s="8" t="s">
        <v>69</v>
      </c>
      <c r="C5" s="8" t="s">
        <v>97</v>
      </c>
      <c r="D5" s="7">
        <v>4</v>
      </c>
      <c r="E5" s="6">
        <v>5</v>
      </c>
      <c r="F5" s="11" t="s">
        <v>98</v>
      </c>
      <c r="G5" s="11" t="s">
        <v>99</v>
      </c>
      <c r="H5" s="11" t="s">
        <v>100</v>
      </c>
      <c r="I5" s="11" t="s">
        <v>101</v>
      </c>
    </row>
    <row r="6" spans="1:12" s="4" customFormat="1" x14ac:dyDescent="0.2">
      <c r="A6" s="15" t="s">
        <v>77</v>
      </c>
      <c r="B6" s="20"/>
      <c r="C6" s="29"/>
      <c r="D6" s="24">
        <f>D7+D18+D20+D24+D35+D40+D43+D52+D55+D63+D69+D73+D76+D78</f>
        <v>144584491.29999998</v>
      </c>
      <c r="E6" s="24">
        <f>E7+E18+E20+E24+E35+E40+E43+E52+E55+E63+E69+E73+E76+E78</f>
        <v>144781533.60000002</v>
      </c>
      <c r="F6" s="24">
        <f t="shared" ref="F6:F37" si="0">E6-D6</f>
        <v>197042.30000004172</v>
      </c>
      <c r="G6" s="24">
        <f>G7+G18+G20+G24+G35+G40+G43+G52+G55+G63+G69+G73+G76+G78</f>
        <v>141011668.09999999</v>
      </c>
      <c r="H6" s="24">
        <f t="shared" ref="H6:H37" si="1">G6/E6*100</f>
        <v>97.396169659028928</v>
      </c>
      <c r="I6" s="24">
        <f t="shared" ref="I6:I37" si="2">G6-E6</f>
        <v>-3769865.5000000298</v>
      </c>
      <c r="L6" s="5"/>
    </row>
    <row r="7" spans="1:12" s="4" customFormat="1" x14ac:dyDescent="0.2">
      <c r="A7" s="15" t="s">
        <v>1</v>
      </c>
      <c r="B7" s="19" t="s">
        <v>80</v>
      </c>
      <c r="C7" s="19" t="s">
        <v>92</v>
      </c>
      <c r="D7" s="24">
        <f>SUM(D8:D17)</f>
        <v>8552931.1999999993</v>
      </c>
      <c r="E7" s="24">
        <f>SUM(E8:E17)</f>
        <v>8428919.5999999996</v>
      </c>
      <c r="F7" s="24">
        <f t="shared" si="0"/>
        <v>-124011.59999999963</v>
      </c>
      <c r="G7" s="24">
        <f>SUM(G8:G17)</f>
        <v>7877442.9000000004</v>
      </c>
      <c r="H7" s="24">
        <f t="shared" si="1"/>
        <v>93.457326369562239</v>
      </c>
      <c r="I7" s="24">
        <f t="shared" si="2"/>
        <v>-551476.69999999925</v>
      </c>
    </row>
    <row r="8" spans="1:12" ht="38.25" x14ac:dyDescent="0.2">
      <c r="A8" s="16" t="s">
        <v>2</v>
      </c>
      <c r="B8" s="20" t="s">
        <v>80</v>
      </c>
      <c r="C8" s="20" t="s">
        <v>81</v>
      </c>
      <c r="D8" s="25">
        <v>6693.7</v>
      </c>
      <c r="E8" s="25">
        <v>6767.1</v>
      </c>
      <c r="F8" s="25">
        <f t="shared" si="0"/>
        <v>73.400000000000546</v>
      </c>
      <c r="G8" s="25">
        <v>6178.6</v>
      </c>
      <c r="H8" s="25">
        <f t="shared" si="1"/>
        <v>91.303512582938041</v>
      </c>
      <c r="I8" s="25">
        <f t="shared" si="2"/>
        <v>-588.5</v>
      </c>
      <c r="L8" s="4"/>
    </row>
    <row r="9" spans="1:12" ht="38.25" x14ac:dyDescent="0.2">
      <c r="A9" s="16" t="s">
        <v>104</v>
      </c>
      <c r="B9" s="20" t="s">
        <v>80</v>
      </c>
      <c r="C9" s="20" t="s">
        <v>82</v>
      </c>
      <c r="D9" s="25">
        <v>541718.69999999995</v>
      </c>
      <c r="E9" s="25">
        <v>547057.30000000005</v>
      </c>
      <c r="F9" s="25">
        <f t="shared" si="0"/>
        <v>5338.6000000000931</v>
      </c>
      <c r="G9" s="25">
        <v>520048.8</v>
      </c>
      <c r="H9" s="25">
        <f t="shared" si="1"/>
        <v>95.062948616168725</v>
      </c>
      <c r="I9" s="25">
        <f t="shared" si="2"/>
        <v>-27008.500000000058</v>
      </c>
    </row>
    <row r="10" spans="1:12" ht="60.75" customHeight="1" x14ac:dyDescent="0.2">
      <c r="A10" s="16" t="s">
        <v>3</v>
      </c>
      <c r="B10" s="20" t="s">
        <v>80</v>
      </c>
      <c r="C10" s="20" t="s">
        <v>83</v>
      </c>
      <c r="D10" s="25">
        <v>3155153.6</v>
      </c>
      <c r="E10" s="25">
        <v>3201755.3</v>
      </c>
      <c r="F10" s="25">
        <f t="shared" si="0"/>
        <v>46601.699999999721</v>
      </c>
      <c r="G10" s="25">
        <v>3173299.4</v>
      </c>
      <c r="H10" s="25">
        <f t="shared" si="1"/>
        <v>99.111240637284183</v>
      </c>
      <c r="I10" s="25">
        <f t="shared" si="2"/>
        <v>-28455.899999999907</v>
      </c>
    </row>
    <row r="11" spans="1:12" ht="17.25" customHeight="1" x14ac:dyDescent="0.2">
      <c r="A11" s="16" t="s">
        <v>4</v>
      </c>
      <c r="B11" s="20" t="s">
        <v>80</v>
      </c>
      <c r="C11" s="20" t="s">
        <v>84</v>
      </c>
      <c r="D11" s="25">
        <v>396438.3</v>
      </c>
      <c r="E11" s="25">
        <v>396438.3</v>
      </c>
      <c r="F11" s="25">
        <f t="shared" si="0"/>
        <v>0</v>
      </c>
      <c r="G11" s="25">
        <v>393809.2</v>
      </c>
      <c r="H11" s="25">
        <f t="shared" si="1"/>
        <v>99.336819878402267</v>
      </c>
      <c r="I11" s="25">
        <f t="shared" si="2"/>
        <v>-2629.0999999999767</v>
      </c>
    </row>
    <row r="12" spans="1:12" ht="38.25" x14ac:dyDescent="0.2">
      <c r="A12" s="16" t="s">
        <v>5</v>
      </c>
      <c r="B12" s="22" t="s">
        <v>80</v>
      </c>
      <c r="C12" s="22" t="s">
        <v>85</v>
      </c>
      <c r="D12" s="25">
        <v>85206.6</v>
      </c>
      <c r="E12" s="25">
        <v>86112.8</v>
      </c>
      <c r="F12" s="25">
        <f t="shared" si="0"/>
        <v>906.19999999999709</v>
      </c>
      <c r="G12" s="25">
        <v>85380.9</v>
      </c>
      <c r="H12" s="25">
        <f t="shared" si="1"/>
        <v>99.150068282531734</v>
      </c>
      <c r="I12" s="25">
        <f t="shared" si="2"/>
        <v>-731.90000000000873</v>
      </c>
    </row>
    <row r="13" spans="1:12" x14ac:dyDescent="0.2">
      <c r="A13" s="16" t="s">
        <v>6</v>
      </c>
      <c r="B13" s="22" t="s">
        <v>80</v>
      </c>
      <c r="C13" s="22" t="s">
        <v>86</v>
      </c>
      <c r="D13" s="25">
        <v>101905.1</v>
      </c>
      <c r="E13" s="25">
        <v>107343</v>
      </c>
      <c r="F13" s="25">
        <f t="shared" si="0"/>
        <v>5437.8999999999942</v>
      </c>
      <c r="G13" s="25">
        <v>104124.2</v>
      </c>
      <c r="H13" s="25">
        <f t="shared" si="1"/>
        <v>97.001388073744906</v>
      </c>
      <c r="I13" s="25">
        <f t="shared" si="2"/>
        <v>-3218.8000000000029</v>
      </c>
    </row>
    <row r="14" spans="1:12" ht="25.5" x14ac:dyDescent="0.2">
      <c r="A14" s="16" t="s">
        <v>71</v>
      </c>
      <c r="B14" s="22" t="s">
        <v>80</v>
      </c>
      <c r="C14" s="22" t="s">
        <v>87</v>
      </c>
      <c r="D14" s="25">
        <v>145.19999999999999</v>
      </c>
      <c r="E14" s="25">
        <v>145.19999999999999</v>
      </c>
      <c r="F14" s="25">
        <f t="shared" si="0"/>
        <v>0</v>
      </c>
      <c r="G14" s="25">
        <v>145.19999999999999</v>
      </c>
      <c r="H14" s="25">
        <f t="shared" si="1"/>
        <v>100</v>
      </c>
      <c r="I14" s="25">
        <f t="shared" si="2"/>
        <v>0</v>
      </c>
    </row>
    <row r="15" spans="1:12" x14ac:dyDescent="0.2">
      <c r="A15" s="16" t="s">
        <v>7</v>
      </c>
      <c r="B15" s="20" t="s">
        <v>80</v>
      </c>
      <c r="C15" s="20" t="s">
        <v>90</v>
      </c>
      <c r="D15" s="25">
        <v>450000</v>
      </c>
      <c r="E15" s="25">
        <v>232581.2</v>
      </c>
      <c r="F15" s="25">
        <f t="shared" si="0"/>
        <v>-217418.8</v>
      </c>
      <c r="G15" s="25">
        <v>0</v>
      </c>
      <c r="H15" s="25">
        <f t="shared" si="1"/>
        <v>0</v>
      </c>
      <c r="I15" s="25">
        <f t="shared" si="2"/>
        <v>-232581.2</v>
      </c>
    </row>
    <row r="16" spans="1:12" s="4" customFormat="1" ht="25.5" customHeight="1" x14ac:dyDescent="0.2">
      <c r="A16" s="16" t="s">
        <v>8</v>
      </c>
      <c r="B16" s="20" t="s">
        <v>80</v>
      </c>
      <c r="C16" s="20" t="s">
        <v>91</v>
      </c>
      <c r="D16" s="25">
        <v>8800</v>
      </c>
      <c r="E16" s="25">
        <v>8800</v>
      </c>
      <c r="F16" s="25">
        <f t="shared" si="0"/>
        <v>0</v>
      </c>
      <c r="G16" s="25">
        <v>7832</v>
      </c>
      <c r="H16" s="25">
        <f t="shared" si="1"/>
        <v>89</v>
      </c>
      <c r="I16" s="25">
        <f t="shared" si="2"/>
        <v>-968</v>
      </c>
      <c r="L16" s="1"/>
    </row>
    <row r="17" spans="1:12" x14ac:dyDescent="0.2">
      <c r="A17" s="16" t="s">
        <v>9</v>
      </c>
      <c r="B17" s="20" t="s">
        <v>80</v>
      </c>
      <c r="C17" s="20" t="s">
        <v>93</v>
      </c>
      <c r="D17" s="25">
        <v>3806870</v>
      </c>
      <c r="E17" s="25">
        <v>3841919.4</v>
      </c>
      <c r="F17" s="25">
        <f t="shared" si="0"/>
        <v>35049.399999999907</v>
      </c>
      <c r="G17" s="25">
        <v>3586624.6</v>
      </c>
      <c r="H17" s="25">
        <f t="shared" si="1"/>
        <v>93.355019368704092</v>
      </c>
      <c r="I17" s="25">
        <f t="shared" si="2"/>
        <v>-255294.79999999981</v>
      </c>
      <c r="L17" s="4"/>
    </row>
    <row r="18" spans="1:12" ht="18.75" customHeight="1" x14ac:dyDescent="0.2">
      <c r="A18" s="15" t="s">
        <v>10</v>
      </c>
      <c r="B18" s="21" t="s">
        <v>81</v>
      </c>
      <c r="C18" s="21" t="s">
        <v>92</v>
      </c>
      <c r="D18" s="23">
        <f>D19</f>
        <v>74243.199999999997</v>
      </c>
      <c r="E18" s="23">
        <f>E19</f>
        <v>74243.199999999997</v>
      </c>
      <c r="F18" s="23">
        <f t="shared" si="0"/>
        <v>0</v>
      </c>
      <c r="G18" s="23">
        <f>G19</f>
        <v>74138</v>
      </c>
      <c r="H18" s="23">
        <f t="shared" si="1"/>
        <v>99.858303521399932</v>
      </c>
      <c r="I18" s="23">
        <f t="shared" si="2"/>
        <v>-105.19999999999709</v>
      </c>
    </row>
    <row r="19" spans="1:12" s="4" customFormat="1" x14ac:dyDescent="0.2">
      <c r="A19" s="16" t="s">
        <v>11</v>
      </c>
      <c r="B19" s="20" t="s">
        <v>81</v>
      </c>
      <c r="C19" s="20" t="s">
        <v>82</v>
      </c>
      <c r="D19" s="26">
        <v>74243.199999999997</v>
      </c>
      <c r="E19" s="26">
        <v>74243.199999999997</v>
      </c>
      <c r="F19" s="26">
        <f t="shared" si="0"/>
        <v>0</v>
      </c>
      <c r="G19" s="26">
        <v>74138</v>
      </c>
      <c r="H19" s="26">
        <f t="shared" si="1"/>
        <v>99.858303521399932</v>
      </c>
      <c r="I19" s="26">
        <f t="shared" si="2"/>
        <v>-105.19999999999709</v>
      </c>
      <c r="L19" s="1"/>
    </row>
    <row r="20" spans="1:12" ht="25.5" x14ac:dyDescent="0.2">
      <c r="A20" s="15" t="s">
        <v>12</v>
      </c>
      <c r="B20" s="19" t="s">
        <v>82</v>
      </c>
      <c r="C20" s="19" t="s">
        <v>92</v>
      </c>
      <c r="D20" s="23">
        <f>SUM(D21:D23)</f>
        <v>2323213.4</v>
      </c>
      <c r="E20" s="23">
        <f>SUM(E21:E23)</f>
        <v>2323466.2999999998</v>
      </c>
      <c r="F20" s="23">
        <f t="shared" si="0"/>
        <v>252.89999999990687</v>
      </c>
      <c r="G20" s="23">
        <f>SUM(G21:G23)</f>
        <v>2285023.5</v>
      </c>
      <c r="H20" s="23">
        <f t="shared" si="1"/>
        <v>98.345454806036997</v>
      </c>
      <c r="I20" s="23">
        <f t="shared" si="2"/>
        <v>-38442.799999999814</v>
      </c>
      <c r="L20" s="4"/>
    </row>
    <row r="21" spans="1:12" ht="38.25" x14ac:dyDescent="0.2">
      <c r="A21" s="16" t="s">
        <v>105</v>
      </c>
      <c r="B21" s="20" t="s">
        <v>82</v>
      </c>
      <c r="C21" s="20" t="s">
        <v>88</v>
      </c>
      <c r="D21" s="25">
        <v>559576.9</v>
      </c>
      <c r="E21" s="25">
        <v>559576.9</v>
      </c>
      <c r="F21" s="25">
        <f t="shared" si="0"/>
        <v>0</v>
      </c>
      <c r="G21" s="25">
        <v>536323.19999999995</v>
      </c>
      <c r="H21" s="25">
        <f t="shared" si="1"/>
        <v>95.844413877699381</v>
      </c>
      <c r="I21" s="25">
        <f t="shared" si="2"/>
        <v>-23253.70000000007</v>
      </c>
    </row>
    <row r="22" spans="1:12" x14ac:dyDescent="0.2">
      <c r="A22" s="16" t="s">
        <v>13</v>
      </c>
      <c r="B22" s="20" t="s">
        <v>82</v>
      </c>
      <c r="C22" s="20" t="s">
        <v>89</v>
      </c>
      <c r="D22" s="25">
        <v>1414872.6</v>
      </c>
      <c r="E22" s="25">
        <v>1414872.6</v>
      </c>
      <c r="F22" s="25">
        <f t="shared" si="0"/>
        <v>0</v>
      </c>
      <c r="G22" s="25">
        <v>1410452.3</v>
      </c>
      <c r="H22" s="25">
        <f t="shared" si="1"/>
        <v>99.687583178867129</v>
      </c>
      <c r="I22" s="25">
        <f t="shared" si="2"/>
        <v>-4420.3000000000466</v>
      </c>
    </row>
    <row r="23" spans="1:12" ht="25.5" x14ac:dyDescent="0.2">
      <c r="A23" s="16" t="s">
        <v>14</v>
      </c>
      <c r="B23" s="20" t="s">
        <v>82</v>
      </c>
      <c r="C23" s="20" t="s">
        <v>94</v>
      </c>
      <c r="D23" s="25">
        <v>348763.9</v>
      </c>
      <c r="E23" s="25">
        <v>349016.8</v>
      </c>
      <c r="F23" s="25">
        <f t="shared" si="0"/>
        <v>252.89999999996508</v>
      </c>
      <c r="G23" s="25">
        <v>338248</v>
      </c>
      <c r="H23" s="25">
        <f t="shared" si="1"/>
        <v>96.914532480957945</v>
      </c>
      <c r="I23" s="25">
        <f t="shared" si="2"/>
        <v>-10768.799999999988</v>
      </c>
    </row>
    <row r="24" spans="1:12" x14ac:dyDescent="0.2">
      <c r="A24" s="15" t="s">
        <v>15</v>
      </c>
      <c r="B24" s="19" t="s">
        <v>83</v>
      </c>
      <c r="C24" s="19" t="s">
        <v>92</v>
      </c>
      <c r="D24" s="23">
        <f>SUM(D25:D34)</f>
        <v>25626208.800000001</v>
      </c>
      <c r="E24" s="23">
        <f>SUM(E25:E34)</f>
        <v>25626172.700000003</v>
      </c>
      <c r="F24" s="23">
        <f t="shared" si="0"/>
        <v>-36.099999997764826</v>
      </c>
      <c r="G24" s="23">
        <f>SUM(G25:G34)</f>
        <v>24527393.5</v>
      </c>
      <c r="H24" s="23">
        <f t="shared" si="1"/>
        <v>95.712277393650737</v>
      </c>
      <c r="I24" s="23">
        <f t="shared" si="2"/>
        <v>-1098779.200000003</v>
      </c>
    </row>
    <row r="25" spans="1:12" x14ac:dyDescent="0.2">
      <c r="A25" s="16" t="s">
        <v>16</v>
      </c>
      <c r="B25" s="20" t="s">
        <v>83</v>
      </c>
      <c r="C25" s="20" t="s">
        <v>80</v>
      </c>
      <c r="D25" s="25">
        <v>104691.9</v>
      </c>
      <c r="E25" s="25">
        <v>104691.9</v>
      </c>
      <c r="F25" s="25">
        <f t="shared" si="0"/>
        <v>0</v>
      </c>
      <c r="G25" s="25">
        <v>104377.1</v>
      </c>
      <c r="H25" s="25">
        <f t="shared" si="1"/>
        <v>99.699308160421211</v>
      </c>
      <c r="I25" s="25">
        <f t="shared" si="2"/>
        <v>-314.79999999998836</v>
      </c>
    </row>
    <row r="26" spans="1:12" x14ac:dyDescent="0.2">
      <c r="A26" s="16" t="s">
        <v>17</v>
      </c>
      <c r="B26" s="20" t="s">
        <v>83</v>
      </c>
      <c r="C26" s="20" t="s">
        <v>83</v>
      </c>
      <c r="D26" s="25">
        <v>8424</v>
      </c>
      <c r="E26" s="25">
        <v>8424</v>
      </c>
      <c r="F26" s="25">
        <f t="shared" si="0"/>
        <v>0</v>
      </c>
      <c r="G26" s="25">
        <v>8424</v>
      </c>
      <c r="H26" s="25">
        <f t="shared" si="1"/>
        <v>100</v>
      </c>
      <c r="I26" s="25">
        <f t="shared" si="2"/>
        <v>0</v>
      </c>
    </row>
    <row r="27" spans="1:12" x14ac:dyDescent="0.2">
      <c r="A27" s="16" t="s">
        <v>18</v>
      </c>
      <c r="B27" s="20" t="s">
        <v>83</v>
      </c>
      <c r="C27" s="20" t="s">
        <v>84</v>
      </c>
      <c r="D27" s="25">
        <v>5393310.7000000002</v>
      </c>
      <c r="E27" s="25">
        <v>5404302.7000000002</v>
      </c>
      <c r="F27" s="25">
        <f t="shared" si="0"/>
        <v>10992</v>
      </c>
      <c r="G27" s="25">
        <v>5358478.2</v>
      </c>
      <c r="H27" s="25">
        <f t="shared" si="1"/>
        <v>99.152073772625641</v>
      </c>
      <c r="I27" s="25">
        <f t="shared" si="2"/>
        <v>-45824.5</v>
      </c>
    </row>
    <row r="28" spans="1:12" x14ac:dyDescent="0.2">
      <c r="A28" s="16" t="s">
        <v>19</v>
      </c>
      <c r="B28" s="20" t="s">
        <v>83</v>
      </c>
      <c r="C28" s="20" t="s">
        <v>85</v>
      </c>
      <c r="D28" s="25">
        <v>47825.1</v>
      </c>
      <c r="E28" s="25">
        <v>47821.4</v>
      </c>
      <c r="F28" s="25">
        <f t="shared" si="0"/>
        <v>-3.6999999999970896</v>
      </c>
      <c r="G28" s="25">
        <v>39103.9</v>
      </c>
      <c r="H28" s="25">
        <f t="shared" si="1"/>
        <v>81.770713529925928</v>
      </c>
      <c r="I28" s="25">
        <f t="shared" si="2"/>
        <v>-8717.5</v>
      </c>
    </row>
    <row r="29" spans="1:12" x14ac:dyDescent="0.2">
      <c r="A29" s="16" t="s">
        <v>20</v>
      </c>
      <c r="B29" s="20" t="s">
        <v>83</v>
      </c>
      <c r="C29" s="20" t="s">
        <v>86</v>
      </c>
      <c r="D29" s="25">
        <v>1667315.9</v>
      </c>
      <c r="E29" s="25">
        <v>1687891.5</v>
      </c>
      <c r="F29" s="25">
        <f t="shared" si="0"/>
        <v>20575.600000000093</v>
      </c>
      <c r="G29" s="25">
        <v>1684375.1</v>
      </c>
      <c r="H29" s="25">
        <f t="shared" si="1"/>
        <v>99.791669073515692</v>
      </c>
      <c r="I29" s="25">
        <f t="shared" si="2"/>
        <v>-3516.3999999999069</v>
      </c>
    </row>
    <row r="30" spans="1:12" s="4" customFormat="1" x14ac:dyDescent="0.2">
      <c r="A30" s="16" t="s">
        <v>21</v>
      </c>
      <c r="B30" s="20" t="s">
        <v>83</v>
      </c>
      <c r="C30" s="20" t="s">
        <v>87</v>
      </c>
      <c r="D30" s="25">
        <v>212324.5</v>
      </c>
      <c r="E30" s="25">
        <v>212324.5</v>
      </c>
      <c r="F30" s="25">
        <f t="shared" si="0"/>
        <v>0</v>
      </c>
      <c r="G30" s="25">
        <v>168152.5</v>
      </c>
      <c r="H30" s="25">
        <f t="shared" si="1"/>
        <v>79.195994809831177</v>
      </c>
      <c r="I30" s="25">
        <f t="shared" si="2"/>
        <v>-44172</v>
      </c>
      <c r="L30" s="1"/>
    </row>
    <row r="31" spans="1:12" x14ac:dyDescent="0.2">
      <c r="A31" s="16" t="s">
        <v>22</v>
      </c>
      <c r="B31" s="20" t="s">
        <v>83</v>
      </c>
      <c r="C31" s="20" t="s">
        <v>88</v>
      </c>
      <c r="D31" s="25">
        <v>11926044.1</v>
      </c>
      <c r="E31" s="25">
        <v>11926044.1</v>
      </c>
      <c r="F31" s="25">
        <f t="shared" si="0"/>
        <v>0</v>
      </c>
      <c r="G31" s="25">
        <v>11209380.800000001</v>
      </c>
      <c r="H31" s="25">
        <f t="shared" si="1"/>
        <v>93.990771005114766</v>
      </c>
      <c r="I31" s="25">
        <f t="shared" si="2"/>
        <v>-716663.29999999888</v>
      </c>
      <c r="L31" s="4"/>
    </row>
    <row r="32" spans="1:12" x14ac:dyDescent="0.2">
      <c r="A32" s="16" t="s">
        <v>23</v>
      </c>
      <c r="B32" s="20" t="s">
        <v>83</v>
      </c>
      <c r="C32" s="20" t="s">
        <v>89</v>
      </c>
      <c r="D32" s="25">
        <v>1119667.6000000001</v>
      </c>
      <c r="E32" s="25">
        <v>1119667.6000000001</v>
      </c>
      <c r="F32" s="25">
        <f t="shared" si="0"/>
        <v>0</v>
      </c>
      <c r="G32" s="25">
        <v>1081114.7</v>
      </c>
      <c r="H32" s="25">
        <f t="shared" si="1"/>
        <v>96.556754879751807</v>
      </c>
      <c r="I32" s="25">
        <f t="shared" si="2"/>
        <v>-38552.90000000014</v>
      </c>
    </row>
    <row r="33" spans="1:12" ht="25.5" x14ac:dyDescent="0.2">
      <c r="A33" s="16" t="s">
        <v>24</v>
      </c>
      <c r="B33" s="22" t="s">
        <v>83</v>
      </c>
      <c r="C33" s="22" t="s">
        <v>90</v>
      </c>
      <c r="D33" s="25">
        <v>6500</v>
      </c>
      <c r="E33" s="25">
        <v>6500</v>
      </c>
      <c r="F33" s="25">
        <f t="shared" si="0"/>
        <v>0</v>
      </c>
      <c r="G33" s="25">
        <v>6500</v>
      </c>
      <c r="H33" s="25">
        <f t="shared" si="1"/>
        <v>100</v>
      </c>
      <c r="I33" s="25">
        <f t="shared" si="2"/>
        <v>0</v>
      </c>
    </row>
    <row r="34" spans="1:12" x14ac:dyDescent="0.2">
      <c r="A34" s="16" t="s">
        <v>25</v>
      </c>
      <c r="B34" s="20" t="s">
        <v>83</v>
      </c>
      <c r="C34" s="20" t="s">
        <v>91</v>
      </c>
      <c r="D34" s="25">
        <v>5140105</v>
      </c>
      <c r="E34" s="25">
        <v>5108505</v>
      </c>
      <c r="F34" s="25">
        <f t="shared" si="0"/>
        <v>-31600</v>
      </c>
      <c r="G34" s="25">
        <v>4867487.2</v>
      </c>
      <c r="H34" s="25">
        <f t="shared" si="1"/>
        <v>95.282028695283643</v>
      </c>
      <c r="I34" s="25">
        <f t="shared" si="2"/>
        <v>-241017.79999999981</v>
      </c>
    </row>
    <row r="35" spans="1:12" s="4" customFormat="1" x14ac:dyDescent="0.2">
      <c r="A35" s="15" t="s">
        <v>26</v>
      </c>
      <c r="B35" s="19" t="s">
        <v>84</v>
      </c>
      <c r="C35" s="19" t="s">
        <v>92</v>
      </c>
      <c r="D35" s="23">
        <f>SUM(D36:D39)</f>
        <v>13364369.699999999</v>
      </c>
      <c r="E35" s="23">
        <f>SUM(E36:E39)</f>
        <v>13410135.1</v>
      </c>
      <c r="F35" s="23">
        <f t="shared" si="0"/>
        <v>45765.400000000373</v>
      </c>
      <c r="G35" s="23">
        <f>SUM(G36:G39)</f>
        <v>12518624.299999999</v>
      </c>
      <c r="H35" s="23">
        <f t="shared" si="1"/>
        <v>93.351962576424754</v>
      </c>
      <c r="I35" s="23">
        <f t="shared" si="2"/>
        <v>-891510.80000000075</v>
      </c>
      <c r="L35" s="1"/>
    </row>
    <row r="36" spans="1:12" x14ac:dyDescent="0.2">
      <c r="A36" s="16" t="s">
        <v>27</v>
      </c>
      <c r="B36" s="20" t="s">
        <v>84</v>
      </c>
      <c r="C36" s="20" t="s">
        <v>80</v>
      </c>
      <c r="D36" s="25">
        <v>2502638.1</v>
      </c>
      <c r="E36" s="25">
        <v>2502638.1</v>
      </c>
      <c r="F36" s="25">
        <f t="shared" si="0"/>
        <v>0</v>
      </c>
      <c r="G36" s="25">
        <v>2012003.2</v>
      </c>
      <c r="H36" s="25">
        <f t="shared" si="1"/>
        <v>80.395291672415595</v>
      </c>
      <c r="I36" s="25">
        <f t="shared" si="2"/>
        <v>-490634.90000000014</v>
      </c>
      <c r="L36" s="4"/>
    </row>
    <row r="37" spans="1:12" x14ac:dyDescent="0.2">
      <c r="A37" s="16" t="s">
        <v>28</v>
      </c>
      <c r="B37" s="20" t="s">
        <v>84</v>
      </c>
      <c r="C37" s="20" t="s">
        <v>81</v>
      </c>
      <c r="D37" s="25">
        <v>9222317.5</v>
      </c>
      <c r="E37" s="25">
        <v>9268082.9000000004</v>
      </c>
      <c r="F37" s="25">
        <f t="shared" si="0"/>
        <v>45765.400000000373</v>
      </c>
      <c r="G37" s="25">
        <v>8933085.3000000007</v>
      </c>
      <c r="H37" s="25">
        <f t="shared" si="1"/>
        <v>96.38547039755116</v>
      </c>
      <c r="I37" s="25">
        <f t="shared" si="2"/>
        <v>-334997.59999999963</v>
      </c>
    </row>
    <row r="38" spans="1:12" x14ac:dyDescent="0.2">
      <c r="A38" s="16" t="s">
        <v>29</v>
      </c>
      <c r="B38" s="20" t="s">
        <v>84</v>
      </c>
      <c r="C38" s="20" t="s">
        <v>82</v>
      </c>
      <c r="D38" s="25">
        <v>1345713.4</v>
      </c>
      <c r="E38" s="25">
        <v>1345713.4</v>
      </c>
      <c r="F38" s="25">
        <f t="shared" ref="F38:F69" si="3">E38-D38</f>
        <v>0</v>
      </c>
      <c r="G38" s="25">
        <v>1279892.6000000001</v>
      </c>
      <c r="H38" s="25">
        <f t="shared" ref="H38:H69" si="4">G38/E38*100</f>
        <v>95.108854530243974</v>
      </c>
      <c r="I38" s="25">
        <f t="shared" ref="I38:I69" si="5">G38-E38</f>
        <v>-65820.799999999814</v>
      </c>
    </row>
    <row r="39" spans="1:12" s="4" customFormat="1" ht="25.5" x14ac:dyDescent="0.2">
      <c r="A39" s="16" t="s">
        <v>30</v>
      </c>
      <c r="B39" s="20" t="s">
        <v>84</v>
      </c>
      <c r="C39" s="20" t="s">
        <v>84</v>
      </c>
      <c r="D39" s="25">
        <v>293700.7</v>
      </c>
      <c r="E39" s="25">
        <v>293700.7</v>
      </c>
      <c r="F39" s="25">
        <f t="shared" si="3"/>
        <v>0</v>
      </c>
      <c r="G39" s="25">
        <v>293643.2</v>
      </c>
      <c r="H39" s="25">
        <f t="shared" si="4"/>
        <v>99.980422246184645</v>
      </c>
      <c r="I39" s="25">
        <f t="shared" si="5"/>
        <v>-57.5</v>
      </c>
      <c r="L39" s="1"/>
    </row>
    <row r="40" spans="1:12" x14ac:dyDescent="0.2">
      <c r="A40" s="15" t="s">
        <v>31</v>
      </c>
      <c r="B40" s="19" t="s">
        <v>85</v>
      </c>
      <c r="C40" s="19" t="s">
        <v>92</v>
      </c>
      <c r="D40" s="23">
        <f>SUM(D41:D42)</f>
        <v>324071</v>
      </c>
      <c r="E40" s="23">
        <f>SUM(E41:E42)</f>
        <v>324819.40000000002</v>
      </c>
      <c r="F40" s="23">
        <f t="shared" si="3"/>
        <v>748.40000000002328</v>
      </c>
      <c r="G40" s="23">
        <f>SUM(G41:G42)</f>
        <v>315046</v>
      </c>
      <c r="H40" s="23">
        <f t="shared" si="4"/>
        <v>96.99112799297086</v>
      </c>
      <c r="I40" s="23">
        <f t="shared" si="5"/>
        <v>-9773.4000000000233</v>
      </c>
      <c r="L40" s="4"/>
    </row>
    <row r="41" spans="1:12" ht="25.5" x14ac:dyDescent="0.2">
      <c r="A41" s="16" t="s">
        <v>32</v>
      </c>
      <c r="B41" s="22" t="s">
        <v>85</v>
      </c>
      <c r="C41" s="22" t="s">
        <v>82</v>
      </c>
      <c r="D41" s="25">
        <v>128150.6</v>
      </c>
      <c r="E41" s="25">
        <v>128150.6</v>
      </c>
      <c r="F41" s="25">
        <f t="shared" si="3"/>
        <v>0</v>
      </c>
      <c r="G41" s="25">
        <v>123700.7</v>
      </c>
      <c r="H41" s="25">
        <f t="shared" si="4"/>
        <v>96.527601119308059</v>
      </c>
      <c r="I41" s="25">
        <f t="shared" si="5"/>
        <v>-4449.9000000000087</v>
      </c>
    </row>
    <row r="42" spans="1:12" ht="16.5" customHeight="1" x14ac:dyDescent="0.2">
      <c r="A42" s="16" t="s">
        <v>33</v>
      </c>
      <c r="B42" s="20" t="s">
        <v>85</v>
      </c>
      <c r="C42" s="20" t="s">
        <v>84</v>
      </c>
      <c r="D42" s="25">
        <v>195920.4</v>
      </c>
      <c r="E42" s="25">
        <v>196668.79999999999</v>
      </c>
      <c r="F42" s="25">
        <f t="shared" si="3"/>
        <v>748.39999999999418</v>
      </c>
      <c r="G42" s="25">
        <v>191345.3</v>
      </c>
      <c r="H42" s="25">
        <f t="shared" si="4"/>
        <v>97.293164955498796</v>
      </c>
      <c r="I42" s="25">
        <f t="shared" si="5"/>
        <v>-5323.5</v>
      </c>
    </row>
    <row r="43" spans="1:12" x14ac:dyDescent="0.2">
      <c r="A43" s="15" t="s">
        <v>34</v>
      </c>
      <c r="B43" s="19" t="s">
        <v>86</v>
      </c>
      <c r="C43" s="19" t="s">
        <v>92</v>
      </c>
      <c r="D43" s="23">
        <f>SUM(D44:D51)</f>
        <v>34746575.499999993</v>
      </c>
      <c r="E43" s="23">
        <f>SUM(E44:E51)</f>
        <v>34776575.5</v>
      </c>
      <c r="F43" s="23">
        <f t="shared" si="3"/>
        <v>30000.000000007451</v>
      </c>
      <c r="G43" s="23">
        <f>SUM(G44:G51)</f>
        <v>34729283.400000006</v>
      </c>
      <c r="H43" s="23">
        <f t="shared" si="4"/>
        <v>99.864011624721371</v>
      </c>
      <c r="I43" s="23">
        <f t="shared" si="5"/>
        <v>-47292.09999999404</v>
      </c>
    </row>
    <row r="44" spans="1:12" x14ac:dyDescent="0.2">
      <c r="A44" s="16" t="s">
        <v>35</v>
      </c>
      <c r="B44" s="20" t="s">
        <v>86</v>
      </c>
      <c r="C44" s="20" t="s">
        <v>80</v>
      </c>
      <c r="D44" s="25">
        <v>12011967.4</v>
      </c>
      <c r="E44" s="25">
        <v>12011967.4</v>
      </c>
      <c r="F44" s="25">
        <f t="shared" si="3"/>
        <v>0</v>
      </c>
      <c r="G44" s="25">
        <v>11997401.9</v>
      </c>
      <c r="H44" s="25">
        <f t="shared" si="4"/>
        <v>99.87874176215297</v>
      </c>
      <c r="I44" s="25">
        <f t="shared" si="5"/>
        <v>-14565.5</v>
      </c>
    </row>
    <row r="45" spans="1:12" s="4" customFormat="1" x14ac:dyDescent="0.2">
      <c r="A45" s="16" t="s">
        <v>36</v>
      </c>
      <c r="B45" s="20" t="s">
        <v>86</v>
      </c>
      <c r="C45" s="20" t="s">
        <v>81</v>
      </c>
      <c r="D45" s="25">
        <v>17108453.600000001</v>
      </c>
      <c r="E45" s="25">
        <v>17108453.699999999</v>
      </c>
      <c r="F45" s="25">
        <f>E45-D45-0.1</f>
        <v>-2.2351741846282636E-9</v>
      </c>
      <c r="G45" s="25">
        <v>17090075.300000001</v>
      </c>
      <c r="H45" s="25">
        <f t="shared" si="4"/>
        <v>99.892577083106005</v>
      </c>
      <c r="I45" s="25">
        <f t="shared" si="5"/>
        <v>-18378.39999999851</v>
      </c>
      <c r="L45" s="1"/>
    </row>
    <row r="46" spans="1:12" x14ac:dyDescent="0.2">
      <c r="A46" s="16" t="s">
        <v>78</v>
      </c>
      <c r="B46" s="20" t="s">
        <v>86</v>
      </c>
      <c r="C46" s="20" t="s">
        <v>82</v>
      </c>
      <c r="D46" s="25">
        <v>452823.2</v>
      </c>
      <c r="E46" s="25">
        <v>452823.2</v>
      </c>
      <c r="F46" s="25">
        <f t="shared" si="3"/>
        <v>0</v>
      </c>
      <c r="G46" s="25">
        <v>452469.1</v>
      </c>
      <c r="H46" s="25">
        <f t="shared" si="4"/>
        <v>99.921801709806374</v>
      </c>
      <c r="I46" s="25">
        <f t="shared" si="5"/>
        <v>-354.10000000003492</v>
      </c>
      <c r="L46" s="4"/>
    </row>
    <row r="47" spans="1:12" x14ac:dyDescent="0.2">
      <c r="A47" s="16" t="s">
        <v>37</v>
      </c>
      <c r="B47" s="20" t="s">
        <v>86</v>
      </c>
      <c r="C47" s="20" t="s">
        <v>83</v>
      </c>
      <c r="D47" s="25">
        <v>3062548.9</v>
      </c>
      <c r="E47" s="25">
        <v>3062548.8</v>
      </c>
      <c r="F47" s="25">
        <f>E47-D47+0.1</f>
        <v>-9.3132251910432728E-11</v>
      </c>
      <c r="G47" s="25">
        <v>3061202.1</v>
      </c>
      <c r="H47" s="25">
        <f t="shared" si="4"/>
        <v>99.956026823148107</v>
      </c>
      <c r="I47" s="25">
        <f t="shared" si="5"/>
        <v>-1346.6999999997206</v>
      </c>
    </row>
    <row r="48" spans="1:12" ht="25.5" x14ac:dyDescent="0.2">
      <c r="A48" s="16" t="s">
        <v>38</v>
      </c>
      <c r="B48" s="20" t="s">
        <v>86</v>
      </c>
      <c r="C48" s="20" t="s">
        <v>84</v>
      </c>
      <c r="D48" s="25">
        <v>273698.5</v>
      </c>
      <c r="E48" s="25">
        <v>273698.5</v>
      </c>
      <c r="F48" s="25">
        <f t="shared" si="3"/>
        <v>0</v>
      </c>
      <c r="G48" s="25">
        <v>270270.5</v>
      </c>
      <c r="H48" s="25">
        <f t="shared" si="4"/>
        <v>98.747526932007304</v>
      </c>
      <c r="I48" s="25">
        <f t="shared" si="5"/>
        <v>-3428</v>
      </c>
    </row>
    <row r="49" spans="1:12" s="4" customFormat="1" x14ac:dyDescent="0.2">
      <c r="A49" s="16" t="s">
        <v>72</v>
      </c>
      <c r="B49" s="20" t="s">
        <v>86</v>
      </c>
      <c r="C49" s="20" t="s">
        <v>85</v>
      </c>
      <c r="D49" s="25">
        <v>895196</v>
      </c>
      <c r="E49" s="25">
        <v>895196</v>
      </c>
      <c r="F49" s="25">
        <f t="shared" si="3"/>
        <v>0</v>
      </c>
      <c r="G49" s="25">
        <v>893409</v>
      </c>
      <c r="H49" s="25">
        <f t="shared" si="4"/>
        <v>99.800378911433924</v>
      </c>
      <c r="I49" s="25">
        <f t="shared" si="5"/>
        <v>-1787</v>
      </c>
      <c r="L49" s="1"/>
    </row>
    <row r="50" spans="1:12" x14ac:dyDescent="0.2">
      <c r="A50" s="16" t="s">
        <v>73</v>
      </c>
      <c r="B50" s="20" t="s">
        <v>86</v>
      </c>
      <c r="C50" s="20" t="s">
        <v>86</v>
      </c>
      <c r="D50" s="25">
        <v>654449</v>
      </c>
      <c r="E50" s="25">
        <v>684449</v>
      </c>
      <c r="F50" s="25">
        <f t="shared" si="3"/>
        <v>30000</v>
      </c>
      <c r="G50" s="25">
        <v>678282.5</v>
      </c>
      <c r="H50" s="25">
        <f t="shared" si="4"/>
        <v>99.09905632121604</v>
      </c>
      <c r="I50" s="25">
        <f t="shared" si="5"/>
        <v>-6166.5</v>
      </c>
      <c r="L50" s="4"/>
    </row>
    <row r="51" spans="1:12" x14ac:dyDescent="0.2">
      <c r="A51" s="16" t="s">
        <v>39</v>
      </c>
      <c r="B51" s="20" t="s">
        <v>86</v>
      </c>
      <c r="C51" s="20" t="s">
        <v>88</v>
      </c>
      <c r="D51" s="25">
        <v>287438.90000000002</v>
      </c>
      <c r="E51" s="25">
        <v>287438.90000000002</v>
      </c>
      <c r="F51" s="25">
        <f t="shared" si="3"/>
        <v>0</v>
      </c>
      <c r="G51" s="25">
        <v>286173</v>
      </c>
      <c r="H51" s="25">
        <f t="shared" si="4"/>
        <v>99.559593360536795</v>
      </c>
      <c r="I51" s="25">
        <f t="shared" si="5"/>
        <v>-1265.9000000000233</v>
      </c>
    </row>
    <row r="52" spans="1:12" x14ac:dyDescent="0.2">
      <c r="A52" s="15" t="s">
        <v>79</v>
      </c>
      <c r="B52" s="19" t="s">
        <v>87</v>
      </c>
      <c r="C52" s="19" t="s">
        <v>92</v>
      </c>
      <c r="D52" s="23">
        <f>SUM(D53:D54)</f>
        <v>3500547.6</v>
      </c>
      <c r="E52" s="23">
        <f>SUM(E53:E54)</f>
        <v>3500547.6</v>
      </c>
      <c r="F52" s="23">
        <f t="shared" si="3"/>
        <v>0</v>
      </c>
      <c r="G52" s="23">
        <f>SUM(G53:G54)</f>
        <v>3193102.8</v>
      </c>
      <c r="H52" s="23">
        <f t="shared" si="4"/>
        <v>91.217236983150869</v>
      </c>
      <c r="I52" s="23">
        <f t="shared" si="5"/>
        <v>-307444.80000000028</v>
      </c>
    </row>
    <row r="53" spans="1:12" x14ac:dyDescent="0.2">
      <c r="A53" s="16" t="s">
        <v>40</v>
      </c>
      <c r="B53" s="20" t="s">
        <v>87</v>
      </c>
      <c r="C53" s="20" t="s">
        <v>80</v>
      </c>
      <c r="D53" s="25">
        <v>3492545.6</v>
      </c>
      <c r="E53" s="25">
        <v>3492545.6</v>
      </c>
      <c r="F53" s="25">
        <f t="shared" si="3"/>
        <v>0</v>
      </c>
      <c r="G53" s="25">
        <v>3185100.7999999998</v>
      </c>
      <c r="H53" s="25">
        <f t="shared" si="4"/>
        <v>91.197114219496513</v>
      </c>
      <c r="I53" s="25">
        <f t="shared" si="5"/>
        <v>-307444.80000000028</v>
      </c>
    </row>
    <row r="54" spans="1:12" x14ac:dyDescent="0.2">
      <c r="A54" s="16" t="s">
        <v>41</v>
      </c>
      <c r="B54" s="20" t="s">
        <v>87</v>
      </c>
      <c r="C54" s="20" t="s">
        <v>83</v>
      </c>
      <c r="D54" s="25">
        <v>8002</v>
      </c>
      <c r="E54" s="25">
        <v>8002</v>
      </c>
      <c r="F54" s="25">
        <f t="shared" si="3"/>
        <v>0</v>
      </c>
      <c r="G54" s="25">
        <v>8002</v>
      </c>
      <c r="H54" s="25">
        <f t="shared" si="4"/>
        <v>100</v>
      </c>
      <c r="I54" s="25">
        <f t="shared" si="5"/>
        <v>0</v>
      </c>
    </row>
    <row r="55" spans="1:12" x14ac:dyDescent="0.2">
      <c r="A55" s="15" t="s">
        <v>42</v>
      </c>
      <c r="B55" s="19" t="s">
        <v>88</v>
      </c>
      <c r="C55" s="19" t="s">
        <v>92</v>
      </c>
      <c r="D55" s="23">
        <f>SUM(D56:D62)</f>
        <v>20118961.600000001</v>
      </c>
      <c r="E55" s="23">
        <f>SUM(E56:E62)</f>
        <v>20122200.899999999</v>
      </c>
      <c r="F55" s="23">
        <f t="shared" si="3"/>
        <v>3239.2999999970198</v>
      </c>
      <c r="G55" s="23">
        <f>SUM(G56:G62)</f>
        <v>19940949.800000001</v>
      </c>
      <c r="H55" s="23">
        <f t="shared" si="4"/>
        <v>99.099248134432457</v>
      </c>
      <c r="I55" s="23">
        <f t="shared" si="5"/>
        <v>-181251.09999999776</v>
      </c>
    </row>
    <row r="56" spans="1:12" s="4" customFormat="1" x14ac:dyDescent="0.2">
      <c r="A56" s="16" t="s">
        <v>43</v>
      </c>
      <c r="B56" s="20" t="s">
        <v>88</v>
      </c>
      <c r="C56" s="20" t="s">
        <v>80</v>
      </c>
      <c r="D56" s="25">
        <v>6989127.7000000002</v>
      </c>
      <c r="E56" s="25">
        <v>6989127.7000000002</v>
      </c>
      <c r="F56" s="25">
        <f t="shared" si="3"/>
        <v>0</v>
      </c>
      <c r="G56" s="25">
        <v>6854542.7999999998</v>
      </c>
      <c r="H56" s="25">
        <f t="shared" si="4"/>
        <v>98.074367706859888</v>
      </c>
      <c r="I56" s="25">
        <f t="shared" si="5"/>
        <v>-134584.90000000037</v>
      </c>
      <c r="L56" s="1"/>
    </row>
    <row r="57" spans="1:12" x14ac:dyDescent="0.2">
      <c r="A57" s="16" t="s">
        <v>44</v>
      </c>
      <c r="B57" s="20" t="s">
        <v>88</v>
      </c>
      <c r="C57" s="20" t="s">
        <v>81</v>
      </c>
      <c r="D57" s="25">
        <v>5330019.7</v>
      </c>
      <c r="E57" s="25">
        <v>5333259</v>
      </c>
      <c r="F57" s="25">
        <f t="shared" si="3"/>
        <v>3239.2999999998137</v>
      </c>
      <c r="G57" s="25">
        <v>5318319</v>
      </c>
      <c r="H57" s="25">
        <f t="shared" si="4"/>
        <v>99.719871095703397</v>
      </c>
      <c r="I57" s="25">
        <f t="shared" si="5"/>
        <v>-14940</v>
      </c>
      <c r="L57" s="4"/>
    </row>
    <row r="58" spans="1:12" x14ac:dyDescent="0.2">
      <c r="A58" s="16" t="s">
        <v>45</v>
      </c>
      <c r="B58" s="20" t="s">
        <v>88</v>
      </c>
      <c r="C58" s="20" t="s">
        <v>82</v>
      </c>
      <c r="D58" s="25">
        <v>62341.5</v>
      </c>
      <c r="E58" s="25">
        <v>62341.5</v>
      </c>
      <c r="F58" s="25">
        <f t="shared" si="3"/>
        <v>0</v>
      </c>
      <c r="G58" s="25">
        <v>62062.400000000001</v>
      </c>
      <c r="H58" s="25">
        <f t="shared" si="4"/>
        <v>99.552304644578655</v>
      </c>
      <c r="I58" s="25">
        <f t="shared" si="5"/>
        <v>-279.09999999999854</v>
      </c>
    </row>
    <row r="59" spans="1:12" x14ac:dyDescent="0.2">
      <c r="A59" s="16" t="s">
        <v>46</v>
      </c>
      <c r="B59" s="20" t="s">
        <v>88</v>
      </c>
      <c r="C59" s="20" t="s">
        <v>83</v>
      </c>
      <c r="D59" s="25">
        <v>431457</v>
      </c>
      <c r="E59" s="25">
        <v>431457</v>
      </c>
      <c r="F59" s="25">
        <f t="shared" si="3"/>
        <v>0</v>
      </c>
      <c r="G59" s="25">
        <v>426402.2</v>
      </c>
      <c r="H59" s="25">
        <f t="shared" si="4"/>
        <v>98.82843481505688</v>
      </c>
      <c r="I59" s="25">
        <f t="shared" si="5"/>
        <v>-5054.7999999999884</v>
      </c>
    </row>
    <row r="60" spans="1:12" x14ac:dyDescent="0.2">
      <c r="A60" s="16" t="s">
        <v>47</v>
      </c>
      <c r="B60" s="20" t="s">
        <v>88</v>
      </c>
      <c r="C60" s="20" t="s">
        <v>84</v>
      </c>
      <c r="D60" s="25">
        <v>110913.3</v>
      </c>
      <c r="E60" s="25">
        <v>110913.3</v>
      </c>
      <c r="F60" s="25">
        <f t="shared" si="3"/>
        <v>0</v>
      </c>
      <c r="G60" s="25">
        <v>100251.5</v>
      </c>
      <c r="H60" s="25">
        <f t="shared" si="4"/>
        <v>90.387266450461752</v>
      </c>
      <c r="I60" s="25">
        <f t="shared" si="5"/>
        <v>-10661.800000000003</v>
      </c>
    </row>
    <row r="61" spans="1:12" ht="25.5" x14ac:dyDescent="0.2">
      <c r="A61" s="16" t="s">
        <v>48</v>
      </c>
      <c r="B61" s="22" t="s">
        <v>88</v>
      </c>
      <c r="C61" s="22" t="s">
        <v>85</v>
      </c>
      <c r="D61" s="25">
        <v>290392</v>
      </c>
      <c r="E61" s="25">
        <v>290392</v>
      </c>
      <c r="F61" s="25">
        <f t="shared" si="3"/>
        <v>0</v>
      </c>
      <c r="G61" s="25">
        <v>290354.3</v>
      </c>
      <c r="H61" s="25">
        <f t="shared" si="4"/>
        <v>99.987017548692805</v>
      </c>
      <c r="I61" s="25">
        <f t="shared" si="5"/>
        <v>-37.700000000011642</v>
      </c>
    </row>
    <row r="62" spans="1:12" x14ac:dyDescent="0.2">
      <c r="A62" s="16" t="s">
        <v>49</v>
      </c>
      <c r="B62" s="20" t="s">
        <v>88</v>
      </c>
      <c r="C62" s="20" t="s">
        <v>88</v>
      </c>
      <c r="D62" s="25">
        <v>6904710.4000000004</v>
      </c>
      <c r="E62" s="25">
        <v>6904710.4000000004</v>
      </c>
      <c r="F62" s="25">
        <f t="shared" si="3"/>
        <v>0</v>
      </c>
      <c r="G62" s="25">
        <v>6889017.5999999996</v>
      </c>
      <c r="H62" s="25">
        <f t="shared" si="4"/>
        <v>99.772723270189573</v>
      </c>
      <c r="I62" s="25">
        <f t="shared" si="5"/>
        <v>-15692.800000000745</v>
      </c>
    </row>
    <row r="63" spans="1:12" x14ac:dyDescent="0.2">
      <c r="A63" s="15" t="s">
        <v>50</v>
      </c>
      <c r="B63" s="19" t="s">
        <v>89</v>
      </c>
      <c r="C63" s="19" t="s">
        <v>92</v>
      </c>
      <c r="D63" s="23">
        <f>SUM(D64:D68)</f>
        <v>28609271.199999999</v>
      </c>
      <c r="E63" s="23">
        <f>SUM(E64:E68)</f>
        <v>28666277.399999999</v>
      </c>
      <c r="F63" s="23">
        <f t="shared" si="3"/>
        <v>57006.199999999255</v>
      </c>
      <c r="G63" s="23">
        <f>SUM(G64:G68)</f>
        <v>28371461.699999999</v>
      </c>
      <c r="H63" s="23">
        <f t="shared" si="4"/>
        <v>98.971559174265167</v>
      </c>
      <c r="I63" s="23">
        <f t="shared" si="5"/>
        <v>-294815.69999999925</v>
      </c>
    </row>
    <row r="64" spans="1:12" x14ac:dyDescent="0.2">
      <c r="A64" s="16" t="s">
        <v>51</v>
      </c>
      <c r="B64" s="20" t="s">
        <v>89</v>
      </c>
      <c r="C64" s="20" t="s">
        <v>80</v>
      </c>
      <c r="D64" s="25">
        <v>407033.8</v>
      </c>
      <c r="E64" s="25">
        <v>407033.8</v>
      </c>
      <c r="F64" s="25">
        <f t="shared" si="3"/>
        <v>0</v>
      </c>
      <c r="G64" s="25">
        <v>406987.4</v>
      </c>
      <c r="H64" s="25">
        <f t="shared" si="4"/>
        <v>99.988600455293891</v>
      </c>
      <c r="I64" s="25">
        <f t="shared" si="5"/>
        <v>-46.399999999965075</v>
      </c>
    </row>
    <row r="65" spans="1:12" s="4" customFormat="1" x14ac:dyDescent="0.2">
      <c r="A65" s="16" t="s">
        <v>52</v>
      </c>
      <c r="B65" s="20" t="s">
        <v>89</v>
      </c>
      <c r="C65" s="20" t="s">
        <v>81</v>
      </c>
      <c r="D65" s="25">
        <v>4539909.9000000004</v>
      </c>
      <c r="E65" s="25">
        <v>4539909.9000000004</v>
      </c>
      <c r="F65" s="25">
        <f t="shared" si="3"/>
        <v>0</v>
      </c>
      <c r="G65" s="25">
        <v>4539909.9000000004</v>
      </c>
      <c r="H65" s="25">
        <f t="shared" si="4"/>
        <v>100</v>
      </c>
      <c r="I65" s="25">
        <f t="shared" si="5"/>
        <v>0</v>
      </c>
      <c r="L65" s="1"/>
    </row>
    <row r="66" spans="1:12" x14ac:dyDescent="0.2">
      <c r="A66" s="16" t="s">
        <v>53</v>
      </c>
      <c r="B66" s="20" t="s">
        <v>89</v>
      </c>
      <c r="C66" s="20" t="s">
        <v>82</v>
      </c>
      <c r="D66" s="25">
        <v>19884228.399999999</v>
      </c>
      <c r="E66" s="25">
        <v>19932933.199999999</v>
      </c>
      <c r="F66" s="25">
        <f t="shared" si="3"/>
        <v>48704.800000000745</v>
      </c>
      <c r="G66" s="25">
        <v>19717087.399999999</v>
      </c>
      <c r="H66" s="25">
        <f t="shared" si="4"/>
        <v>98.917139801582238</v>
      </c>
      <c r="I66" s="25">
        <f t="shared" si="5"/>
        <v>-215845.80000000075</v>
      </c>
      <c r="L66" s="4"/>
    </row>
    <row r="67" spans="1:12" x14ac:dyDescent="0.2">
      <c r="A67" s="16" t="s">
        <v>54</v>
      </c>
      <c r="B67" s="20" t="s">
        <v>89</v>
      </c>
      <c r="C67" s="20" t="s">
        <v>83</v>
      </c>
      <c r="D67" s="25">
        <v>3051589.1</v>
      </c>
      <c r="E67" s="25">
        <v>3059890.5</v>
      </c>
      <c r="F67" s="25">
        <f t="shared" si="3"/>
        <v>8301.3999999999069</v>
      </c>
      <c r="G67" s="25">
        <v>3023965.5</v>
      </c>
      <c r="H67" s="25">
        <f t="shared" si="4"/>
        <v>98.825938379167482</v>
      </c>
      <c r="I67" s="25">
        <f t="shared" si="5"/>
        <v>-35925</v>
      </c>
    </row>
    <row r="68" spans="1:12" s="4" customFormat="1" x14ac:dyDescent="0.2">
      <c r="A68" s="16" t="s">
        <v>55</v>
      </c>
      <c r="B68" s="20" t="s">
        <v>89</v>
      </c>
      <c r="C68" s="20" t="s">
        <v>85</v>
      </c>
      <c r="D68" s="25">
        <v>726510</v>
      </c>
      <c r="E68" s="25">
        <v>726510</v>
      </c>
      <c r="F68" s="25">
        <f t="shared" si="3"/>
        <v>0</v>
      </c>
      <c r="G68" s="25">
        <v>683511.5</v>
      </c>
      <c r="H68" s="25">
        <f t="shared" si="4"/>
        <v>94.08149922230939</v>
      </c>
      <c r="I68" s="25">
        <f t="shared" si="5"/>
        <v>-42998.5</v>
      </c>
      <c r="L68" s="1"/>
    </row>
    <row r="69" spans="1:12" x14ac:dyDescent="0.2">
      <c r="A69" s="15" t="s">
        <v>56</v>
      </c>
      <c r="B69" s="19" t="s">
        <v>90</v>
      </c>
      <c r="C69" s="19" t="s">
        <v>92</v>
      </c>
      <c r="D69" s="23">
        <f>SUM(D70:D72)</f>
        <v>2305707.7999999998</v>
      </c>
      <c r="E69" s="23">
        <f>SUM(E70:E72)</f>
        <v>2305707.7999999998</v>
      </c>
      <c r="F69" s="23">
        <f t="shared" si="3"/>
        <v>0</v>
      </c>
      <c r="G69" s="23">
        <f>SUM(G70:G72)</f>
        <v>2056931</v>
      </c>
      <c r="H69" s="23">
        <f t="shared" si="4"/>
        <v>89.210393441874984</v>
      </c>
      <c r="I69" s="23">
        <f t="shared" si="5"/>
        <v>-248776.79999999981</v>
      </c>
      <c r="L69" s="4"/>
    </row>
    <row r="70" spans="1:12" s="4" customFormat="1" x14ac:dyDescent="0.2">
      <c r="A70" s="16" t="s">
        <v>57</v>
      </c>
      <c r="B70" s="20" t="s">
        <v>90</v>
      </c>
      <c r="C70" s="20" t="s">
        <v>80</v>
      </c>
      <c r="D70" s="25">
        <v>21480.400000000001</v>
      </c>
      <c r="E70" s="25">
        <v>21480.400000000001</v>
      </c>
      <c r="F70" s="25">
        <f t="shared" ref="F70:F101" si="6">E70-D70</f>
        <v>0</v>
      </c>
      <c r="G70" s="25">
        <v>21479</v>
      </c>
      <c r="H70" s="25">
        <f t="shared" ref="H70:H101" si="7">G70/E70*100</f>
        <v>99.99348243049478</v>
      </c>
      <c r="I70" s="25">
        <f t="shared" ref="I70:I81" si="8">G70-E70</f>
        <v>-1.4000000000014552</v>
      </c>
      <c r="L70" s="1"/>
    </row>
    <row r="71" spans="1:12" x14ac:dyDescent="0.2">
      <c r="A71" s="16" t="s">
        <v>58</v>
      </c>
      <c r="B71" s="20" t="s">
        <v>90</v>
      </c>
      <c r="C71" s="20" t="s">
        <v>81</v>
      </c>
      <c r="D71" s="25">
        <v>1824416.1</v>
      </c>
      <c r="E71" s="25">
        <v>1824416.1</v>
      </c>
      <c r="F71" s="25">
        <f t="shared" ref="F71:F81" si="9">E71-D71</f>
        <v>0</v>
      </c>
      <c r="G71" s="25">
        <v>1575645.4</v>
      </c>
      <c r="H71" s="25">
        <f t="shared" si="7"/>
        <v>86.364366111436965</v>
      </c>
      <c r="I71" s="25">
        <f t="shared" si="8"/>
        <v>-248770.70000000019</v>
      </c>
      <c r="L71" s="4"/>
    </row>
    <row r="72" spans="1:12" x14ac:dyDescent="0.2">
      <c r="A72" s="16" t="s">
        <v>59</v>
      </c>
      <c r="B72" s="20" t="s">
        <v>90</v>
      </c>
      <c r="C72" s="20" t="s">
        <v>82</v>
      </c>
      <c r="D72" s="25">
        <v>459811.3</v>
      </c>
      <c r="E72" s="25">
        <v>459811.3</v>
      </c>
      <c r="F72" s="25">
        <f t="shared" si="9"/>
        <v>0</v>
      </c>
      <c r="G72" s="25">
        <v>459806.6</v>
      </c>
      <c r="H72" s="25">
        <f t="shared" si="7"/>
        <v>99.998977841562393</v>
      </c>
      <c r="I72" s="25">
        <f t="shared" si="8"/>
        <v>-4.7000000000116415</v>
      </c>
    </row>
    <row r="73" spans="1:12" x14ac:dyDescent="0.2">
      <c r="A73" s="15" t="s">
        <v>60</v>
      </c>
      <c r="B73" s="19" t="s">
        <v>91</v>
      </c>
      <c r="C73" s="19" t="s">
        <v>92</v>
      </c>
      <c r="D73" s="23">
        <f>SUM(D74:D75)</f>
        <v>386505.8</v>
      </c>
      <c r="E73" s="23">
        <v>386505.8</v>
      </c>
      <c r="F73" s="23">
        <f t="shared" si="9"/>
        <v>0</v>
      </c>
      <c r="G73" s="23">
        <v>384360.4</v>
      </c>
      <c r="H73" s="23">
        <f t="shared" si="7"/>
        <v>99.444924241757832</v>
      </c>
      <c r="I73" s="23">
        <f t="shared" si="8"/>
        <v>-2145.3999999999651</v>
      </c>
    </row>
    <row r="74" spans="1:12" x14ac:dyDescent="0.2">
      <c r="A74" s="16" t="s">
        <v>61</v>
      </c>
      <c r="B74" s="20" t="s">
        <v>91</v>
      </c>
      <c r="C74" s="20" t="s">
        <v>80</v>
      </c>
      <c r="D74" s="25">
        <v>303551.59999999998</v>
      </c>
      <c r="E74" s="25">
        <v>303551.59999999998</v>
      </c>
      <c r="F74" s="25">
        <f t="shared" si="9"/>
        <v>0</v>
      </c>
      <c r="G74" s="25">
        <v>303495.5</v>
      </c>
      <c r="H74" s="25">
        <f t="shared" si="7"/>
        <v>99.981518792851048</v>
      </c>
      <c r="I74" s="25">
        <f t="shared" si="8"/>
        <v>-56.099999999976717</v>
      </c>
    </row>
    <row r="75" spans="1:12" x14ac:dyDescent="0.2">
      <c r="A75" s="16" t="s">
        <v>62</v>
      </c>
      <c r="B75" s="20" t="s">
        <v>91</v>
      </c>
      <c r="C75" s="20" t="s">
        <v>81</v>
      </c>
      <c r="D75" s="25">
        <v>82954.2</v>
      </c>
      <c r="E75" s="25">
        <v>82954.2</v>
      </c>
      <c r="F75" s="25">
        <f t="shared" si="9"/>
        <v>0</v>
      </c>
      <c r="G75" s="25">
        <v>80864.899999999994</v>
      </c>
      <c r="H75" s="25">
        <f t="shared" si="7"/>
        <v>97.481381292327569</v>
      </c>
      <c r="I75" s="25">
        <f t="shared" si="8"/>
        <v>-2089.3000000000029</v>
      </c>
    </row>
    <row r="76" spans="1:12" ht="25.5" x14ac:dyDescent="0.2">
      <c r="A76" s="15" t="s">
        <v>63</v>
      </c>
      <c r="B76" s="19" t="s">
        <v>93</v>
      </c>
      <c r="C76" s="19" t="s">
        <v>92</v>
      </c>
      <c r="D76" s="23">
        <f>SUM(D77)</f>
        <v>11622</v>
      </c>
      <c r="E76" s="23">
        <f>SUM(E77)</f>
        <v>11622</v>
      </c>
      <c r="F76" s="23">
        <f t="shared" si="9"/>
        <v>0</v>
      </c>
      <c r="G76" s="23">
        <f>SUM(G77)</f>
        <v>11622</v>
      </c>
      <c r="H76" s="23">
        <f t="shared" si="7"/>
        <v>100</v>
      </c>
      <c r="I76" s="23">
        <f t="shared" si="8"/>
        <v>0</v>
      </c>
    </row>
    <row r="77" spans="1:12" ht="25.5" x14ac:dyDescent="0.2">
      <c r="A77" s="16" t="s">
        <v>64</v>
      </c>
      <c r="B77" s="20" t="s">
        <v>93</v>
      </c>
      <c r="C77" s="20" t="s">
        <v>80</v>
      </c>
      <c r="D77" s="25">
        <v>11622</v>
      </c>
      <c r="E77" s="25">
        <v>11622</v>
      </c>
      <c r="F77" s="25">
        <f t="shared" si="9"/>
        <v>0</v>
      </c>
      <c r="G77" s="25">
        <v>11622</v>
      </c>
      <c r="H77" s="25">
        <f t="shared" si="7"/>
        <v>100</v>
      </c>
      <c r="I77" s="25">
        <f t="shared" si="8"/>
        <v>0</v>
      </c>
    </row>
    <row r="78" spans="1:12" ht="38.25" x14ac:dyDescent="0.2">
      <c r="A78" s="15" t="s">
        <v>106</v>
      </c>
      <c r="B78" s="19" t="s">
        <v>94</v>
      </c>
      <c r="C78" s="19" t="s">
        <v>92</v>
      </c>
      <c r="D78" s="23">
        <f>SUM(D79:D81)</f>
        <v>4640262.5</v>
      </c>
      <c r="E78" s="23">
        <f>SUM(E79:E81)</f>
        <v>4824340.3</v>
      </c>
      <c r="F78" s="23">
        <f t="shared" si="9"/>
        <v>184077.79999999981</v>
      </c>
      <c r="G78" s="23">
        <f>SUM(G79:G81)</f>
        <v>4726288.8000000007</v>
      </c>
      <c r="H78" s="23">
        <f t="shared" si="7"/>
        <v>97.967566674349257</v>
      </c>
      <c r="I78" s="23">
        <f t="shared" si="8"/>
        <v>-98051.499999999069</v>
      </c>
    </row>
    <row r="79" spans="1:12" ht="38.25" x14ac:dyDescent="0.2">
      <c r="A79" s="16" t="s">
        <v>65</v>
      </c>
      <c r="B79" s="20" t="s">
        <v>94</v>
      </c>
      <c r="C79" s="20" t="s">
        <v>80</v>
      </c>
      <c r="D79" s="25">
        <v>1004146.3</v>
      </c>
      <c r="E79" s="25">
        <v>1004146.3</v>
      </c>
      <c r="F79" s="25">
        <f t="shared" si="9"/>
        <v>0</v>
      </c>
      <c r="G79" s="25">
        <v>1004146.3</v>
      </c>
      <c r="H79" s="25">
        <f t="shared" si="7"/>
        <v>100</v>
      </c>
      <c r="I79" s="25">
        <f t="shared" si="8"/>
        <v>0</v>
      </c>
    </row>
    <row r="80" spans="1:12" x14ac:dyDescent="0.2">
      <c r="A80" s="16" t="s">
        <v>66</v>
      </c>
      <c r="B80" s="20" t="s">
        <v>94</v>
      </c>
      <c r="C80" s="20" t="s">
        <v>81</v>
      </c>
      <c r="D80" s="25">
        <v>632436.19999999995</v>
      </c>
      <c r="E80" s="25">
        <v>632436.19999999995</v>
      </c>
      <c r="F80" s="25">
        <f t="shared" si="9"/>
        <v>0</v>
      </c>
      <c r="G80" s="25">
        <v>569937.4</v>
      </c>
      <c r="H80" s="25">
        <f t="shared" si="7"/>
        <v>90.117769982173698</v>
      </c>
      <c r="I80" s="25">
        <f t="shared" si="8"/>
        <v>-62498.79999999993</v>
      </c>
    </row>
    <row r="81" spans="1:9" x14ac:dyDescent="0.2">
      <c r="A81" s="16" t="s">
        <v>67</v>
      </c>
      <c r="B81" s="20" t="s">
        <v>94</v>
      </c>
      <c r="C81" s="20" t="s">
        <v>82</v>
      </c>
      <c r="D81" s="25">
        <v>3003680</v>
      </c>
      <c r="E81" s="25">
        <v>3187757.8</v>
      </c>
      <c r="F81" s="25">
        <f t="shared" si="9"/>
        <v>184077.79999999981</v>
      </c>
      <c r="G81" s="25">
        <v>3152205.1</v>
      </c>
      <c r="H81" s="25">
        <f t="shared" si="7"/>
        <v>98.884711379264772</v>
      </c>
      <c r="I81" s="25">
        <f t="shared" si="8"/>
        <v>-35552.699999999721</v>
      </c>
    </row>
  </sheetData>
  <autoFilter ref="A5:I81"/>
  <mergeCells count="2">
    <mergeCell ref="A2:I2"/>
    <mergeCell ref="E1:I1"/>
  </mergeCells>
  <pageMargins left="0.78740157480314965" right="0.39370078740157483" top="0.78740157480314965" bottom="0.78740157480314965" header="0.11811023622047245" footer="0.11811023622047245"/>
  <pageSetup paperSize="9" scale="95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'2019'!SIGN</vt:lpstr>
      <vt:lpstr>'2019'!Заголовки_для_печати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2020-02-21T12:32:05Z</cp:lastPrinted>
  <dcterms:created xsi:type="dcterms:W3CDTF">2002-03-11T10:22:12Z</dcterms:created>
  <dcterms:modified xsi:type="dcterms:W3CDTF">2020-02-21T12:37:32Z</dcterms:modified>
</cp:coreProperties>
</file>