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720" windowHeight="13350"/>
  </bookViews>
  <sheets>
    <sheet name="ПЗ№9" sheetId="1" r:id="rId1"/>
  </sheets>
  <definedNames>
    <definedName name="_xlnm._FilterDatabase" localSheetId="0" hidden="1">ПЗ№9!$A$3:$L$88</definedName>
  </definedNames>
  <calcPr calcId="145621"/>
</workbook>
</file>

<file path=xl/calcChain.xml><?xml version="1.0" encoding="utf-8"?>
<calcChain xmlns="http://schemas.openxmlformats.org/spreadsheetml/2006/main">
  <c r="F69" i="1" l="1"/>
  <c r="D65" i="1"/>
  <c r="E65" i="1"/>
  <c r="E68" i="1" s="1"/>
  <c r="E72" i="1"/>
  <c r="F72" i="1"/>
  <c r="G72" i="1"/>
  <c r="H72" i="1"/>
  <c r="I72" i="1"/>
  <c r="J72" i="1"/>
  <c r="K72" i="1"/>
  <c r="L72" i="1"/>
  <c r="D72" i="1"/>
  <c r="F68" i="1"/>
  <c r="G68" i="1"/>
  <c r="H68" i="1"/>
  <c r="I68" i="1"/>
  <c r="J68" i="1"/>
  <c r="K68" i="1"/>
  <c r="L68" i="1"/>
  <c r="D68" i="1"/>
  <c r="E87" i="1" l="1"/>
  <c r="F87" i="1"/>
  <c r="G87" i="1"/>
  <c r="H87" i="1"/>
  <c r="I87" i="1"/>
  <c r="J87" i="1"/>
  <c r="K87" i="1"/>
  <c r="L87" i="1"/>
  <c r="D87" i="1"/>
  <c r="E86" i="1"/>
  <c r="F86" i="1"/>
  <c r="G86" i="1"/>
  <c r="H86" i="1"/>
  <c r="I86" i="1"/>
  <c r="J86" i="1"/>
  <c r="K86" i="1"/>
  <c r="L86" i="1"/>
  <c r="D86" i="1"/>
  <c r="E83" i="1"/>
  <c r="F83" i="1"/>
  <c r="G83" i="1"/>
  <c r="H83" i="1"/>
  <c r="I83" i="1"/>
  <c r="J83" i="1"/>
  <c r="K83" i="1"/>
  <c r="L83" i="1"/>
  <c r="D83" i="1"/>
  <c r="E79" i="1"/>
  <c r="F79" i="1"/>
  <c r="G79" i="1"/>
  <c r="H79" i="1"/>
  <c r="I79" i="1"/>
  <c r="J79" i="1"/>
  <c r="K79" i="1"/>
  <c r="L79" i="1"/>
  <c r="D79" i="1"/>
  <c r="E78" i="1"/>
  <c r="F78" i="1"/>
  <c r="G78" i="1"/>
  <c r="H78" i="1"/>
  <c r="I78" i="1"/>
  <c r="J78" i="1"/>
  <c r="K78" i="1"/>
  <c r="L78" i="1"/>
  <c r="D78" i="1"/>
  <c r="E76" i="1"/>
  <c r="F76" i="1"/>
  <c r="G76" i="1"/>
  <c r="H76" i="1"/>
  <c r="I76" i="1"/>
  <c r="J76" i="1"/>
  <c r="K76" i="1"/>
  <c r="L76" i="1"/>
  <c r="D76" i="1"/>
  <c r="E75" i="1"/>
  <c r="F75" i="1"/>
  <c r="G75" i="1"/>
  <c r="H75" i="1"/>
  <c r="I75" i="1"/>
  <c r="J75" i="1"/>
  <c r="K75" i="1"/>
  <c r="L75" i="1"/>
  <c r="D75" i="1"/>
  <c r="E73" i="1"/>
  <c r="F73" i="1"/>
  <c r="G73" i="1"/>
  <c r="H73" i="1"/>
  <c r="I73" i="1"/>
  <c r="J73" i="1"/>
  <c r="K73" i="1"/>
  <c r="L73" i="1"/>
  <c r="D73" i="1"/>
  <c r="D88" i="1" s="1"/>
  <c r="E64" i="1"/>
  <c r="F64" i="1"/>
  <c r="G64" i="1"/>
  <c r="H64" i="1"/>
  <c r="I64" i="1"/>
  <c r="J64" i="1"/>
  <c r="K64" i="1"/>
  <c r="L64" i="1"/>
  <c r="D64" i="1"/>
  <c r="E63" i="1"/>
  <c r="F63" i="1"/>
  <c r="G63" i="1"/>
  <c r="H63" i="1"/>
  <c r="I63" i="1"/>
  <c r="J63" i="1"/>
  <c r="K63" i="1"/>
  <c r="L63" i="1"/>
  <c r="D63" i="1"/>
  <c r="E49" i="1"/>
  <c r="F49" i="1"/>
  <c r="G49" i="1"/>
  <c r="H49" i="1"/>
  <c r="I49" i="1"/>
  <c r="J49" i="1"/>
  <c r="K49" i="1"/>
  <c r="L49" i="1"/>
  <c r="D49" i="1"/>
  <c r="E48" i="1"/>
  <c r="F48" i="1"/>
  <c r="G48" i="1"/>
  <c r="H48" i="1"/>
  <c r="I48" i="1"/>
  <c r="J48" i="1"/>
  <c r="K48" i="1"/>
  <c r="L48" i="1"/>
  <c r="D48" i="1"/>
  <c r="E46" i="1"/>
  <c r="F46" i="1"/>
  <c r="G46" i="1"/>
  <c r="H46" i="1"/>
  <c r="I46" i="1"/>
  <c r="J46" i="1"/>
  <c r="K46" i="1"/>
  <c r="L46" i="1"/>
  <c r="D46" i="1"/>
  <c r="E42" i="1"/>
  <c r="F42" i="1"/>
  <c r="G42" i="1"/>
  <c r="H42" i="1"/>
  <c r="I42" i="1"/>
  <c r="J42" i="1"/>
  <c r="K42" i="1"/>
  <c r="L42" i="1"/>
  <c r="D42" i="1"/>
  <c r="E39" i="1"/>
  <c r="F39" i="1"/>
  <c r="G39" i="1"/>
  <c r="H39" i="1"/>
  <c r="I39" i="1"/>
  <c r="J39" i="1"/>
  <c r="K39" i="1"/>
  <c r="L39" i="1"/>
  <c r="D39" i="1"/>
  <c r="E29" i="1"/>
  <c r="F29" i="1"/>
  <c r="G29" i="1"/>
  <c r="H29" i="1"/>
  <c r="I29" i="1"/>
  <c r="J29" i="1"/>
  <c r="K29" i="1"/>
  <c r="L29" i="1"/>
  <c r="D29" i="1"/>
  <c r="E23" i="1"/>
  <c r="F23" i="1"/>
  <c r="G23" i="1"/>
  <c r="H23" i="1"/>
  <c r="I23" i="1"/>
  <c r="J23" i="1"/>
  <c r="K23" i="1"/>
  <c r="L23" i="1"/>
  <c r="D23" i="1"/>
  <c r="E18" i="1"/>
  <c r="F18" i="1"/>
  <c r="G18" i="1"/>
  <c r="H18" i="1"/>
  <c r="I18" i="1"/>
  <c r="J18" i="1"/>
  <c r="K18" i="1"/>
  <c r="L18" i="1"/>
  <c r="D18" i="1"/>
  <c r="L15" i="1"/>
  <c r="K15" i="1"/>
  <c r="J15" i="1"/>
  <c r="I15" i="1"/>
  <c r="H15" i="1"/>
  <c r="G15" i="1"/>
  <c r="F15" i="1"/>
  <c r="E15" i="1"/>
  <c r="D15" i="1"/>
  <c r="E8" i="1"/>
  <c r="F8" i="1"/>
  <c r="G8" i="1"/>
  <c r="H8" i="1"/>
  <c r="I8" i="1"/>
  <c r="J8" i="1"/>
  <c r="K8" i="1"/>
  <c r="L8" i="1"/>
  <c r="D8" i="1"/>
  <c r="L88" i="1"/>
  <c r="J88" i="1"/>
  <c r="I88" i="1"/>
  <c r="G88" i="1"/>
  <c r="F88" i="1"/>
  <c r="K88" i="1"/>
  <c r="H88" i="1"/>
  <c r="E88" i="1"/>
</calcChain>
</file>

<file path=xl/sharedStrings.xml><?xml version="1.0" encoding="utf-8"?>
<sst xmlns="http://schemas.openxmlformats.org/spreadsheetml/2006/main" count="172" uniqueCount="136">
  <si>
    <t>ГРБС</t>
  </si>
  <si>
    <t>Наименование государственной программы</t>
  </si>
  <si>
    <t xml:space="preserve">Наименование объекта </t>
  </si>
  <si>
    <t>План 2020</t>
  </si>
  <si>
    <t xml:space="preserve"> Плюс/Минус 
2020</t>
  </si>
  <si>
    <t xml:space="preserve"> План 2020
(после поправок)</t>
  </si>
  <si>
    <t>План 2021</t>
  </si>
  <si>
    <t xml:space="preserve"> Плюс/Минус 
2021</t>
  </si>
  <si>
    <t xml:space="preserve"> План 2021
(после поправок)</t>
  </si>
  <si>
    <t>План 2022</t>
  </si>
  <si>
    <t xml:space="preserve"> Плюс/Минус 
2022</t>
  </si>
  <si>
    <t xml:space="preserve"> План 2022
(после поправок)</t>
  </si>
  <si>
    <t xml:space="preserve"> Примечание</t>
  </si>
  <si>
    <t xml:space="preserve">Комитет по строительству </t>
  </si>
  <si>
    <t>ГП ЛО "Безопасность Ленинградской области"</t>
  </si>
  <si>
    <t>Строительство слипа (площадка для спуска и подъема плавательных средств, судов на воздушной подушке на 9 единиц водной техники) в г. Новая Ладога</t>
  </si>
  <si>
    <t>Строительство стоянки  для временного хранения транспортных средств аварийно-спасательной службы Ленинградской области (на 16 машино-мест) в г. Новая Ладога</t>
  </si>
  <si>
    <t>Пожарное депо на 2 автомобиля с. Алеховщина Лодейнопольского района</t>
  </si>
  <si>
    <t>Итог по программе</t>
  </si>
  <si>
    <t>ГП ЛО "Комплексное развитие сельских территорий Ленинградской области"</t>
  </si>
  <si>
    <t>Строительство врачебной абмулатории в пос. Плодовое Приозерского муниципального района</t>
  </si>
  <si>
    <t>Строительство фельдшерско-акушерского пункта, в том числе проектные работы, пос.Васкелово</t>
  </si>
  <si>
    <t>Строительство врачебной амбулатории, в том числе проектные работы, дер. Лаголово, Ломоносовский район» (110 посещений в смену, стационар на 5 коек)</t>
  </si>
  <si>
    <t>Строительство физкультурно- оздоровительного комплекса с игровым залом 30х18м по адресу: Ленинградская область, Киришский район, пос. Будогощь, ул. Октябрьская</t>
  </si>
  <si>
    <t>Строительство дома культуры на 120 мест, в том числе ПИР пос. Заборье</t>
  </si>
  <si>
    <t>Строительство дома культуры на 150 мест в пос. Курск Волосовского муниципального района</t>
  </si>
  <si>
    <t>Строительство врачебной амбулатории в пос. Толмачево Лужского района</t>
  </si>
  <si>
    <t>Поликлиника на 600 посещений в смену в г.п.Новоселье Ломоносовского района, в т.ч. Проектирование</t>
  </si>
  <si>
    <t>ГП ЛО "Развитие культуры и туризма в Ленинградской области"</t>
  </si>
  <si>
    <t>Строительство ДК в пос. Красный Бор Тосненского МР</t>
  </si>
  <si>
    <t>Реконструкция здания начальной школы под МКОУ ДОД "Никольская детская школа искусств" и Никольскую городскую библиотеку"</t>
  </si>
  <si>
    <t>Дом культуры на 300 мест в г.п.Лебяжье Ломоносовского района, в том числе проектирование</t>
  </si>
  <si>
    <t>Культурно-досуговый центр по адресу: Ленинградская область, Всеволожский район, д.Новое Девяткино, ул.Школьная, д.6</t>
  </si>
  <si>
    <t>ГП ЛО "Развитие физической культуры и спорта в Ленинградской области"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</si>
  <si>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</si>
  <si>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здания крытой ледовой арены по адресу: г. Волхов, пр.Державина, уч.65а.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</si>
  <si>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</si>
  <si>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Строительство физкультурно-оздоровительного комплекса на территории спортивной площадки школы № 3 и спортивной площадки на месте незавершенного строительством объекта "Бассейн при школе № 12" в г. Сланцы, ул. Грибоедова 19-а, в том числе проектные работы</t>
  </si>
  <si>
    <t>ГП ЛО "Современное образование Ленинградской области"</t>
  </si>
  <si>
    <t>Организация строительства муниципального образовательного учреждения "Средняя общеобразовательная школа" на 600 мест, г. Шлиссельбург</t>
  </si>
  <si>
    <t>Организация строительства муниципального образовательного учреждения "Средняя общеобразовательная школа" на 220 мест, дер. Большая Пустомержа</t>
  </si>
  <si>
    <t>Строительство муниципального дошкольного образовательного учреждения "Винницкий детский сад на 95 мест с бассейном" в с. Винницы Подпорожского района</t>
  </si>
  <si>
    <t>Строительство здания школы на 450 мест в д.Малое Карлино Ломоносовского района</t>
  </si>
  <si>
    <t>Школа на 550 мест с оборудованием по адресу: Ленинградская область, Ломоносовский район, Аннинское сельское поселение, пос. Новоселье</t>
  </si>
  <si>
    <t>Строительство пристройки к МКОУ "Федоровская СОШ"</t>
  </si>
  <si>
    <t>Строительство пристройки на 350 мест к основному зданию муниципального образовательного учреждения "Толмачевская средняя общеобразовательная школа", пос.Толмачево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</si>
  <si>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</si>
  <si>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ГП ЛО "Устойчивое общественное развитие в Ленинградской области"</t>
  </si>
  <si>
    <t>Завершение реконструкции второй очереди здания ГБУ ЛО «Центр досуговых, оздоровительных и учебных программ «Молодежный»</t>
  </si>
  <si>
    <t>Реконстуркция объекта культурного наследия "Городская усадьба Клаповской", г. Москва, ул.Гончарная, д.14</t>
  </si>
  <si>
    <t>ГП ЛО "Формирование городской среды и обеспечение качественным жильем граждан на территории Ленинградской области"</t>
  </si>
  <si>
    <t>Субсидии бюджетам МО на решение вопросов местного значения по созданию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</si>
  <si>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Мероприятия по обеспечению устойчивого сокращения непригодного для проживания жилищного фонда на территории Ленинградской области</t>
  </si>
  <si>
    <t>Мероприятия по обеспечению устойчивого сокращения непригодного для проживания жилищного фонда на территории Ленинградской области
(средства Фонда содействия реформирования ЖКХ)</t>
  </si>
  <si>
    <t>Непрограммные расходы</t>
  </si>
  <si>
    <t>Проектные работы и обоснование инвестиций</t>
  </si>
  <si>
    <t>Комитет по строительству  Итог</t>
  </si>
  <si>
    <t xml:space="preserve">Комитет по дорожному хозяйству </t>
  </si>
  <si>
    <t>ГП ЛО "Развитие транспортной системы Ленинградской области"</t>
  </si>
  <si>
    <t>Строительство подъезда к г. Всеволожску</t>
  </si>
  <si>
    <t>Реконструкция автомобильной дороги общего пользования регионального значения "Санкт-Петербург-Колтуши на участке КАД-Колтуши"</t>
  </si>
  <si>
    <t>Реконструкция мостового перехода через р. Мойка на км 47+300 автомобильной дороги Санкт-Петербург - Кировск в Кировском районе Ленинградской области</t>
  </si>
  <si>
    <t>Подключение международного автомобильного вокзала в составе ТПУ «Девяткино» к КАД. 2 этап. Транспортная развязка с КАД на км 30+717 прямого хода КАД"</t>
  </si>
  <si>
    <t>Строительство автомобильной дороги от кольцевой автомобильной дороги вокруг Санкт-Петербурга до автомобильной дороги «Санкт-Петербург-Матокса» (платная скоростная автомобильная дорога)</t>
  </si>
  <si>
    <t>Строительство мостового перехода через реку Волхов на подъезде к г. Кириши в Киришском районе Ленинградской области</t>
  </si>
  <si>
    <t>Строительство мостового перехода через реку Свирь у города Подпорожье Подпорожского района Ленинградской области</t>
  </si>
  <si>
    <t>Строительство транспортной развязки на пересечении автомобильной дороги «Санкт-Петербург – з-д им. Свердлова - Всеволожск» (км 39) с железной дорогой на перегоне Всеволожск - Мельничный Ручей во Всеволожском районе Л.О.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</si>
  <si>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</si>
  <si>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Проектирование объектов дорожного хозяйства и отвод земель (строительство)</t>
  </si>
  <si>
    <t>Проектирование объектов дорожного хозяйства и отвод земель (реконструкция)</t>
  </si>
  <si>
    <t>Строительство автодорожного путепровода на перегоне Выборг-Таммисуо участка Выборг-Каменногорск взамен закрываемых переездов на ПК 26+30.92, ПК 1276+10.80 и ПК 15+89.60</t>
  </si>
  <si>
    <t>Реконструкция автомобильной дороги общего пользования регионального значения «Войпала-Сирокасска-Васильково-г.Шальдиха» на участке км 13 - км 14 с устройством нового водопропускного сооружения на р.Рябиновке</t>
  </si>
  <si>
    <t>Комитет по дорожному хозяйству  Итог</t>
  </si>
  <si>
    <t>Комитет по ЖКХ</t>
  </si>
  <si>
    <t>Реконструкция системы водоснабжения д. Бегуницы Волосовского района Ленинградской области</t>
  </si>
  <si>
    <t>Строительство, реконструкция объектов питьевого и технического водоснабжения, водоотведения на сельских территориях</t>
  </si>
  <si>
    <t>Финансирование объекта "Строительство 2-й нитки водовода от ВОС г.Всеволожска до ВНС пос.Романовка. Реконструкция ВНС пос.Романовка" (4,998 км)</t>
  </si>
  <si>
    <t>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</si>
  <si>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Реконструкция канализационных очистных сооружений г. Подпорожье, расположенных по адресу: ул. Физкультурная, д.26 
(безвозмездные поступления от ГК "Фонд содействия реформированию ЖКХ")</t>
  </si>
  <si>
    <t>Строительство и реконструкция (модернизация) объектов питьевого водоснабжения в рамках национального проекта "Чистая вода"</t>
  </si>
  <si>
    <t>Комитет по ЖКХ Итог</t>
  </si>
  <si>
    <t>Комитет по физкультуре и спорту</t>
  </si>
  <si>
    <t>Строительство и эксплуатация плавательного бассейна в г. Сертолово в рамках концессионного соглашения.</t>
  </si>
  <si>
    <t>Комитет по физкультуре и спорту Итог</t>
  </si>
  <si>
    <t>КУГИ</t>
  </si>
  <si>
    <t>Строительство здания для размещения базы учетно-технической документации объектов капитального строительства Ленинградской области</t>
  </si>
  <si>
    <t>КУГИ Итог</t>
  </si>
  <si>
    <t>Комитет по ТЭК</t>
  </si>
  <si>
    <t>Строительство объекта "Распределительный газопровод по дер.Губаницы", в т.ч. проектные работы (7,0 км)</t>
  </si>
  <si>
    <t>Строительство объекта "Газоснабжение пос.Красносельское", в т.ч.проектные работы (19,5 км)</t>
  </si>
  <si>
    <t>Комитет по ТЭК Итог</t>
  </si>
  <si>
    <t>Общий итог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</si>
  <si>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</si>
  <si>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на капительное строительство (реконструкцию) объектов теплоэнергетики, включая проектно-изыскательские работы
(новые объекты)</t>
  </si>
  <si>
    <t>Итог по непрограммным расходам</t>
  </si>
  <si>
    <t>В связи с уменьшением нераспределенного остатка субсидий и изменением плановых сроков создания и (или) проектирования объектов газификации</t>
  </si>
  <si>
    <t xml:space="preserve">В связи с необходиомстью проведения реконструкции источников теплоснабжения (котельных), по которым имеются предписания Ростехнадзора </t>
  </si>
  <si>
    <t>В целях финансового обеспечения заключаемых МК на строительно-монтажные работы по завершенным ПИР</t>
  </si>
  <si>
    <t>В целях финансового обеспечения заключаемых МК на строительно-монтажные работы по завершаемым в 2019 году ПИР</t>
  </si>
  <si>
    <t>В связи с включением двух объектов питьевого водоснабжения в региональный проект "Чистая вода"</t>
  </si>
  <si>
    <t>В связи с восстановлением неиспользованных остатков средств ГК "Фонд содействия реформированию ЖКХ" на 1 января текущего года</t>
  </si>
  <si>
    <t>В связи со снятием нераспределенного остатка субсидий</t>
  </si>
  <si>
    <t>Перераспределение ассигнований с 2021 на 2020 года в целях завершения объекта в 2020 году</t>
  </si>
  <si>
    <t>В связи с уточнением стоимости объекта по результатам прохождения гос. экспертизы ПСД</t>
  </si>
  <si>
    <t>В связи с корректировкой сроков работ по ГК и выделением  средств федерального бюджета</t>
  </si>
  <si>
    <t>В связи с выделением  средств федерального бюджета</t>
  </si>
  <si>
    <t xml:space="preserve">В связи с уточнением стоимости объекта </t>
  </si>
  <si>
    <t>В связи с необходимостью восстановления неиспользованного в 2019 году остатка субсидий ГУП "Леноблинвентаризация" на выполнение ПИР по заключенному ГК</t>
  </si>
  <si>
    <t>Приложение 6 к Пояснительной записке. 
Адресная инвестиционная программа Ленинградской области на 2020 год и на плановый период 2021 и 2022 по главным распорядителям бюджетных средств (ГРБС),
государственным программам Ленинградской области и объектам</t>
  </si>
  <si>
    <t>В связи с необходимостью проведения дополнительного отбора и предоставления субсидии МО в целях обеспечения объектами инженерной инфраструктуры многодетных семей</t>
  </si>
  <si>
    <t>В связи с восстановлением неиспользованных остатков средств ОБ по соглашению с "Фондом содействия реформированию ЖКХ" на 1 января текущего года</t>
  </si>
  <si>
    <t>В связи с перераспределением средств на объект "Реконструкция объекта культурного наследия "Городская усадьба Клаповской", г. Москва, ул.Гончарная, д.14</t>
  </si>
  <si>
    <t>В целях финансового обеспечения заключенного ГК и завершения реконструкции объекта в 2020 году</t>
  </si>
  <si>
    <t>В связи с корректировкой ПСД</t>
  </si>
  <si>
    <t>В целях восстановления неиспользованного остатка средств на 01.01.2020 г. (корректировка ПСД) и в связи с изменением доли софинансирования за счет средств ОБ и МБ.</t>
  </si>
  <si>
    <t>В связи с выкупом объекта социальной инфраструктуры, построенного и введенного в эксплуатацию частным инвестором в целях обеспечения новых мест в общеобразовательных учреждениях</t>
  </si>
  <si>
    <t>В связи с перераспределением объекта из ГП ЛО "Современное образование Ленинградской области" в ГП ЛО "Комплексное развитие сельских территорий Ленинградской области"</t>
  </si>
  <si>
    <t xml:space="preserve">В связи с увеличением темпов выполнения работ по заключенному МК </t>
  </si>
  <si>
    <t>В целях финансового обеспечения МК в связи с изменением доли софинансирования за счет средств ОБ и МБ.</t>
  </si>
  <si>
    <t>В целях финансового обеспечения  МК в связи с изменением доли софинансирования за счет средств ОБ и МБ.</t>
  </si>
  <si>
    <t>В связи с восстановлением неиспользованного остатка средств на 01.01.2020 г. и в целях финансового обеспечения МК</t>
  </si>
  <si>
    <t>В связи с восстановлением неиспользованного остатка средств на 01.01.2020 г. и в целях финансового обеспечения  МК</t>
  </si>
  <si>
    <t>В целях перераспределения средств с 2020 г на 2021 в связи с расторжением МК</t>
  </si>
  <si>
    <t>В связи с восстановлением неиспользованного остатка средств 2018 г. (нарушение подрядчиком сроков создания объекта) и в целях финансового обеспечения заключенного МК</t>
  </si>
  <si>
    <t>В связи с восстановлением неиспользованного остатка средств 2018 г. (нарушение подрядчиком сроков создания объекта) и в целях финансового обеспечения МК</t>
  </si>
  <si>
    <t>В связи с восстановлением неиспользованного остатка средств 2018 г. корректировка ПСД) и в целях финансового обеспечения МК</t>
  </si>
  <si>
    <t>В целях финансового обеспечения заключения МК</t>
  </si>
  <si>
    <t>В связи с восстановлением неиспользованного остатка средств на 01.01.2020 г. и в целях финансового обеспечения  ГК</t>
  </si>
  <si>
    <t>В связи с увеличением темпов выполнения работ по заключенному ГК</t>
  </si>
  <si>
    <t>В связи с необходимостью оплаты удорожания стоимости работ по ГК в пределах 10%</t>
  </si>
  <si>
    <t>В связи с уточнением бюджетных ассигнований, необходимых для финансового обеспечения заключенных ГК на ПИР</t>
  </si>
  <si>
    <t>В связи с нерешенностью вопроса по выделению земельного участка для целей строительства объекта</t>
  </si>
  <si>
    <t>В целях финансового обеспечения  МК с учетом доли софинансирования МБ, заявленной при принятии решения о начале строительства объектов</t>
  </si>
  <si>
    <t>В связи с необходимостью строительства объекта по поручению Президента РФ в рамках рассмотрения обращения граждан</t>
  </si>
  <si>
    <t>В связи с восстановлением неиспользованного остатка средств 2018 г. и в целях финансового обеспечения  МК</t>
  </si>
  <si>
    <t>В связи с восстановлением неиспользованного остатка средств 2019 г.  в целях финансового обеспечния исполнения заключенного концессионного соглашения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</si>
</sst>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_(* #,##0.00_);_(* \(#,##0.00\);_(* &quot;-&quot;??_);_(@_)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164" fontId="4" fillId="0" borderId="0" xfId="0" applyNumberFormat="1" applyFont="1"/>
    <xf numFmtId="0" fontId="4" fillId="0" borderId="5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29">
    <cellStyle name="Обычный" xfId="0" builtinId="0"/>
    <cellStyle name="Обычный 10" xfId="1"/>
    <cellStyle name="Обычный 10 2" xfId="2"/>
    <cellStyle name="Обычный 2" xfId="3"/>
    <cellStyle name="Обычный 2 2" xfId="4"/>
    <cellStyle name="Обычный 2 2 2" xfId="5"/>
    <cellStyle name="Обычный 2 3" xfId="6"/>
    <cellStyle name="Обычный 2_АИП 2015 год" xfId="7"/>
    <cellStyle name="Обычный 3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7 2" xfId="16"/>
    <cellStyle name="Обычный 8" xfId="17"/>
    <cellStyle name="Обычный 8 2" xfId="18"/>
    <cellStyle name="Обычный 9" xfId="19"/>
    <cellStyle name="Обычный 9 2" xfId="20"/>
    <cellStyle name="Финансовый 2" xfId="21"/>
    <cellStyle name="Финансовый 2 10" xfId="22"/>
    <cellStyle name="Финансовый 2 11" xfId="23"/>
    <cellStyle name="Финансовый 2 8" xfId="24"/>
    <cellStyle name="Финансовый 2 9" xfId="25"/>
    <cellStyle name="Финансовый 3" xfId="26"/>
    <cellStyle name="Финансовый 3 2" xfId="27"/>
    <cellStyle name="Финансовый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topLeftCell="A85" zoomScale="80" zoomScaleNormal="80" workbookViewId="0">
      <selection activeCell="A90" sqref="A90"/>
    </sheetView>
  </sheetViews>
  <sheetFormatPr defaultRowHeight="12.75" x14ac:dyDescent="0.2"/>
  <cols>
    <col min="1" max="1" width="17.28515625" style="10" customWidth="1"/>
    <col min="2" max="2" width="19.28515625" style="10" customWidth="1"/>
    <col min="3" max="3" width="33.85546875" style="1" customWidth="1"/>
    <col min="4" max="12" width="12.5703125" style="1" customWidth="1"/>
    <col min="13" max="13" width="27.140625" style="11" customWidth="1"/>
    <col min="14" max="16384" width="9.140625" style="1"/>
  </cols>
  <sheetData>
    <row r="1" spans="1:13" ht="77.25" customHeight="1" x14ac:dyDescent="0.2">
      <c r="A1" s="41" t="s">
        <v>108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3" spans="1:13" ht="51.75" customHeight="1" x14ac:dyDescent="0.2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</row>
    <row r="4" spans="1:13" x14ac:dyDescent="0.2">
      <c r="A4" s="39" t="s">
        <v>13</v>
      </c>
      <c r="B4" s="39" t="s">
        <v>14</v>
      </c>
      <c r="C4" s="45" t="s">
        <v>15</v>
      </c>
      <c r="D4" s="49">
        <v>28880</v>
      </c>
      <c r="E4" s="42">
        <v>2165</v>
      </c>
      <c r="F4" s="42">
        <v>31045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7">
        <v>0</v>
      </c>
      <c r="M4" s="51" t="s">
        <v>129</v>
      </c>
    </row>
    <row r="5" spans="1:13" ht="61.5" customHeight="1" x14ac:dyDescent="0.2">
      <c r="A5" s="39"/>
      <c r="B5" s="39"/>
      <c r="C5" s="46"/>
      <c r="D5" s="50"/>
      <c r="E5" s="43"/>
      <c r="F5" s="43"/>
      <c r="G5" s="43"/>
      <c r="H5" s="43"/>
      <c r="I5" s="43"/>
      <c r="J5" s="43"/>
      <c r="K5" s="43"/>
      <c r="L5" s="48"/>
      <c r="M5" s="52"/>
    </row>
    <row r="6" spans="1:13" ht="78" customHeight="1" x14ac:dyDescent="0.2">
      <c r="A6" s="39"/>
      <c r="B6" s="39"/>
      <c r="C6" s="12" t="s">
        <v>16</v>
      </c>
      <c r="D6" s="17">
        <v>12356</v>
      </c>
      <c r="E6" s="16">
        <v>972</v>
      </c>
      <c r="F6" s="16">
        <v>13328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8">
        <v>0</v>
      </c>
      <c r="M6" s="14" t="s">
        <v>129</v>
      </c>
    </row>
    <row r="7" spans="1:13" ht="62.25" customHeight="1" x14ac:dyDescent="0.2">
      <c r="A7" s="39"/>
      <c r="B7" s="39"/>
      <c r="C7" s="12" t="s">
        <v>17</v>
      </c>
      <c r="D7" s="19">
        <v>1100</v>
      </c>
      <c r="E7" s="20">
        <v>-1100</v>
      </c>
      <c r="F7" s="20">
        <v>0</v>
      </c>
      <c r="G7" s="20">
        <v>11600</v>
      </c>
      <c r="H7" s="20">
        <v>-11600</v>
      </c>
      <c r="I7" s="20">
        <v>0</v>
      </c>
      <c r="J7" s="20">
        <v>95000</v>
      </c>
      <c r="K7" s="20">
        <v>-95000</v>
      </c>
      <c r="L7" s="21">
        <v>0</v>
      </c>
      <c r="M7" s="14" t="s">
        <v>131</v>
      </c>
    </row>
    <row r="8" spans="1:13" x14ac:dyDescent="0.2">
      <c r="A8" s="39"/>
      <c r="B8" s="40" t="s">
        <v>18</v>
      </c>
      <c r="C8" s="40"/>
      <c r="D8" s="22">
        <f>SUM(D4:D7)</f>
        <v>42336</v>
      </c>
      <c r="E8" s="22">
        <f t="shared" ref="E8:L8" si="0">SUM(E4:E7)</f>
        <v>2037</v>
      </c>
      <c r="F8" s="22">
        <f t="shared" si="0"/>
        <v>44373</v>
      </c>
      <c r="G8" s="22">
        <f t="shared" si="0"/>
        <v>11600</v>
      </c>
      <c r="H8" s="22">
        <f t="shared" si="0"/>
        <v>-11600</v>
      </c>
      <c r="I8" s="22">
        <f t="shared" si="0"/>
        <v>0</v>
      </c>
      <c r="J8" s="22">
        <f t="shared" si="0"/>
        <v>95000</v>
      </c>
      <c r="K8" s="22">
        <f t="shared" si="0"/>
        <v>-95000</v>
      </c>
      <c r="L8" s="22">
        <f t="shared" si="0"/>
        <v>0</v>
      </c>
      <c r="M8" s="6"/>
    </row>
    <row r="9" spans="1:13" ht="66.75" customHeight="1" x14ac:dyDescent="0.2">
      <c r="A9" s="39"/>
      <c r="B9" s="39" t="s">
        <v>19</v>
      </c>
      <c r="C9" s="12" t="s">
        <v>20</v>
      </c>
      <c r="D9" s="23">
        <v>15000</v>
      </c>
      <c r="E9" s="24">
        <v>40789</v>
      </c>
      <c r="F9" s="24">
        <v>55789</v>
      </c>
      <c r="G9" s="24">
        <v>70000</v>
      </c>
      <c r="H9" s="24">
        <v>0</v>
      </c>
      <c r="I9" s="24">
        <v>70000</v>
      </c>
      <c r="J9" s="24">
        <v>40789</v>
      </c>
      <c r="K9" s="24">
        <v>-40789</v>
      </c>
      <c r="L9" s="25">
        <v>0</v>
      </c>
      <c r="M9" s="14" t="s">
        <v>128</v>
      </c>
    </row>
    <row r="10" spans="1:13" ht="48.75" customHeight="1" x14ac:dyDescent="0.2">
      <c r="A10" s="39"/>
      <c r="B10" s="39"/>
      <c r="C10" s="12" t="s">
        <v>21</v>
      </c>
      <c r="D10" s="17">
        <v>18179.830000000002</v>
      </c>
      <c r="E10" s="16">
        <v>0</v>
      </c>
      <c r="F10" s="16">
        <v>18179.830000000002</v>
      </c>
      <c r="G10" s="16">
        <v>26820.17</v>
      </c>
      <c r="H10" s="16">
        <v>23661</v>
      </c>
      <c r="I10" s="16">
        <v>50481.17</v>
      </c>
      <c r="J10" s="16">
        <v>23661</v>
      </c>
      <c r="K10" s="16">
        <v>-23661</v>
      </c>
      <c r="L10" s="18">
        <v>0</v>
      </c>
      <c r="M10" s="14" t="s">
        <v>128</v>
      </c>
    </row>
    <row r="11" spans="1:13" ht="87.75" customHeight="1" x14ac:dyDescent="0.2">
      <c r="A11" s="39"/>
      <c r="B11" s="39"/>
      <c r="C11" s="12" t="s">
        <v>22</v>
      </c>
      <c r="D11" s="17">
        <v>3289</v>
      </c>
      <c r="E11" s="16">
        <v>3409</v>
      </c>
      <c r="F11" s="16">
        <v>6698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8">
        <v>0</v>
      </c>
      <c r="M11" s="14" t="s">
        <v>127</v>
      </c>
    </row>
    <row r="12" spans="1:13" ht="92.25" customHeight="1" x14ac:dyDescent="0.2">
      <c r="A12" s="39"/>
      <c r="B12" s="39"/>
      <c r="C12" s="12" t="s">
        <v>23</v>
      </c>
      <c r="D12" s="17">
        <v>91313.5</v>
      </c>
      <c r="E12" s="16">
        <v>0</v>
      </c>
      <c r="F12" s="16">
        <v>91313.5</v>
      </c>
      <c r="G12" s="16">
        <v>0</v>
      </c>
      <c r="H12" s="16">
        <v>17630</v>
      </c>
      <c r="I12" s="16">
        <v>17630</v>
      </c>
      <c r="J12" s="16">
        <v>0</v>
      </c>
      <c r="K12" s="16">
        <v>0</v>
      </c>
      <c r="L12" s="18">
        <v>0</v>
      </c>
      <c r="M12" s="14" t="s">
        <v>126</v>
      </c>
    </row>
    <row r="13" spans="1:13" ht="91.5" customHeight="1" x14ac:dyDescent="0.2">
      <c r="A13" s="39"/>
      <c r="B13" s="39"/>
      <c r="C13" s="12" t="s">
        <v>24</v>
      </c>
      <c r="D13" s="17">
        <v>0</v>
      </c>
      <c r="E13" s="16">
        <v>11691</v>
      </c>
      <c r="F13" s="16">
        <v>11691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8">
        <v>0</v>
      </c>
      <c r="M13" s="14" t="s">
        <v>125</v>
      </c>
    </row>
    <row r="14" spans="1:13" ht="105.75" customHeight="1" x14ac:dyDescent="0.2">
      <c r="A14" s="39"/>
      <c r="B14" s="39"/>
      <c r="C14" s="12" t="s">
        <v>25</v>
      </c>
      <c r="D14" s="19">
        <v>19823</v>
      </c>
      <c r="E14" s="20">
        <v>41380</v>
      </c>
      <c r="F14" s="20">
        <v>61203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1">
        <v>0</v>
      </c>
      <c r="M14" s="14" t="s">
        <v>124</v>
      </c>
    </row>
    <row r="15" spans="1:13" x14ac:dyDescent="0.2">
      <c r="A15" s="39"/>
      <c r="B15" s="40" t="s">
        <v>18</v>
      </c>
      <c r="C15" s="40"/>
      <c r="D15" s="22">
        <f>SUM(D9:D14)</f>
        <v>147605.33000000002</v>
      </c>
      <c r="E15" s="22">
        <f t="shared" ref="E15:L15" si="1">SUM(E9:E14)</f>
        <v>97269</v>
      </c>
      <c r="F15" s="22">
        <f t="shared" si="1"/>
        <v>244874.33000000002</v>
      </c>
      <c r="G15" s="22">
        <f t="shared" si="1"/>
        <v>96820.17</v>
      </c>
      <c r="H15" s="22">
        <f t="shared" si="1"/>
        <v>41291</v>
      </c>
      <c r="I15" s="22">
        <f t="shared" si="1"/>
        <v>138111.16999999998</v>
      </c>
      <c r="J15" s="22">
        <f t="shared" si="1"/>
        <v>64450</v>
      </c>
      <c r="K15" s="22">
        <f t="shared" si="1"/>
        <v>-64450</v>
      </c>
      <c r="L15" s="22">
        <f t="shared" si="1"/>
        <v>0</v>
      </c>
      <c r="M15" s="5"/>
    </row>
    <row r="16" spans="1:13" ht="50.25" customHeight="1" x14ac:dyDescent="0.2">
      <c r="A16" s="39"/>
      <c r="B16" s="39"/>
      <c r="C16" s="12" t="s">
        <v>26</v>
      </c>
      <c r="D16" s="23">
        <v>33080</v>
      </c>
      <c r="E16" s="24">
        <v>1935</v>
      </c>
      <c r="F16" s="24">
        <v>35015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5">
        <v>0</v>
      </c>
      <c r="M16" s="14" t="s">
        <v>113</v>
      </c>
    </row>
    <row r="17" spans="1:13" ht="69" customHeight="1" x14ac:dyDescent="0.2">
      <c r="A17" s="39"/>
      <c r="B17" s="39"/>
      <c r="C17" s="12" t="s">
        <v>27</v>
      </c>
      <c r="D17" s="19">
        <v>7981</v>
      </c>
      <c r="E17" s="20">
        <v>1995</v>
      </c>
      <c r="F17" s="20">
        <v>9976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  <c r="M17" s="14" t="s">
        <v>127</v>
      </c>
    </row>
    <row r="18" spans="1:13" x14ac:dyDescent="0.2">
      <c r="A18" s="39"/>
      <c r="B18" s="40" t="s">
        <v>18</v>
      </c>
      <c r="C18" s="40"/>
      <c r="D18" s="22">
        <f>SUM(D16:D17)</f>
        <v>41061</v>
      </c>
      <c r="E18" s="22">
        <f t="shared" ref="E18:L18" si="2">SUM(E16:E17)</f>
        <v>3930</v>
      </c>
      <c r="F18" s="22">
        <f t="shared" si="2"/>
        <v>44991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6"/>
    </row>
    <row r="19" spans="1:13" ht="46.5" customHeight="1" x14ac:dyDescent="0.2">
      <c r="A19" s="39"/>
      <c r="B19" s="39" t="s">
        <v>28</v>
      </c>
      <c r="C19" s="12" t="s">
        <v>29</v>
      </c>
      <c r="D19" s="23">
        <v>164185</v>
      </c>
      <c r="E19" s="24">
        <v>-114185</v>
      </c>
      <c r="F19" s="24">
        <v>50000</v>
      </c>
      <c r="G19" s="24">
        <v>0</v>
      </c>
      <c r="H19" s="24">
        <v>130317</v>
      </c>
      <c r="I19" s="24">
        <v>130317</v>
      </c>
      <c r="J19" s="24">
        <v>0</v>
      </c>
      <c r="K19" s="24">
        <v>0</v>
      </c>
      <c r="L19" s="25">
        <v>0</v>
      </c>
      <c r="M19" s="14" t="s">
        <v>122</v>
      </c>
    </row>
    <row r="20" spans="1:13" ht="66.75" customHeight="1" x14ac:dyDescent="0.2">
      <c r="A20" s="39"/>
      <c r="B20" s="39"/>
      <c r="C20" s="12" t="s">
        <v>30</v>
      </c>
      <c r="D20" s="17">
        <v>80000</v>
      </c>
      <c r="E20" s="16">
        <v>-70000</v>
      </c>
      <c r="F20" s="16">
        <v>10000</v>
      </c>
      <c r="G20" s="16">
        <v>112499.5</v>
      </c>
      <c r="H20" s="16">
        <v>0</v>
      </c>
      <c r="I20" s="16">
        <v>112499.5</v>
      </c>
      <c r="J20" s="16">
        <v>0</v>
      </c>
      <c r="K20" s="16">
        <v>70000</v>
      </c>
      <c r="L20" s="18">
        <v>70000</v>
      </c>
      <c r="M20" s="14" t="s">
        <v>113</v>
      </c>
    </row>
    <row r="21" spans="1:13" ht="104.25" customHeight="1" x14ac:dyDescent="0.2">
      <c r="A21" s="39"/>
      <c r="B21" s="39"/>
      <c r="C21" s="12" t="s">
        <v>31</v>
      </c>
      <c r="D21" s="17">
        <v>4777</v>
      </c>
      <c r="E21" s="16">
        <v>3708</v>
      </c>
      <c r="F21" s="16">
        <v>8485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8">
        <v>0</v>
      </c>
      <c r="M21" s="14" t="s">
        <v>121</v>
      </c>
    </row>
    <row r="22" spans="1:13" ht="86.25" customHeight="1" x14ac:dyDescent="0.2">
      <c r="A22" s="39"/>
      <c r="B22" s="39"/>
      <c r="C22" s="12" t="s">
        <v>32</v>
      </c>
      <c r="D22" s="19">
        <v>85000</v>
      </c>
      <c r="E22" s="20">
        <v>0</v>
      </c>
      <c r="F22" s="20">
        <v>85000</v>
      </c>
      <c r="G22" s="20">
        <v>320381</v>
      </c>
      <c r="H22" s="20">
        <v>0</v>
      </c>
      <c r="I22" s="20">
        <v>320381</v>
      </c>
      <c r="J22" s="20">
        <v>0</v>
      </c>
      <c r="K22" s="20">
        <v>11825</v>
      </c>
      <c r="L22" s="21">
        <v>11825</v>
      </c>
      <c r="M22" s="14" t="s">
        <v>121</v>
      </c>
    </row>
    <row r="23" spans="1:13" x14ac:dyDescent="0.2">
      <c r="A23" s="39"/>
      <c r="B23" s="40" t="s">
        <v>18</v>
      </c>
      <c r="C23" s="40"/>
      <c r="D23" s="22">
        <f>SUM(D19:D22)</f>
        <v>333962</v>
      </c>
      <c r="E23" s="22">
        <f t="shared" ref="E23:L23" si="3">SUM(E19:E22)</f>
        <v>-180477</v>
      </c>
      <c r="F23" s="22">
        <f t="shared" si="3"/>
        <v>153485</v>
      </c>
      <c r="G23" s="22">
        <f t="shared" si="3"/>
        <v>432880.5</v>
      </c>
      <c r="H23" s="22">
        <f t="shared" si="3"/>
        <v>130317</v>
      </c>
      <c r="I23" s="22">
        <f t="shared" si="3"/>
        <v>563197.5</v>
      </c>
      <c r="J23" s="22">
        <f t="shared" si="3"/>
        <v>0</v>
      </c>
      <c r="K23" s="22">
        <f t="shared" si="3"/>
        <v>81825</v>
      </c>
      <c r="L23" s="22">
        <f t="shared" si="3"/>
        <v>81825</v>
      </c>
      <c r="M23" s="6"/>
    </row>
    <row r="24" spans="1:13" x14ac:dyDescent="0.2">
      <c r="A24" s="39"/>
      <c r="B24" s="39" t="s">
        <v>33</v>
      </c>
      <c r="C24" s="45" t="s">
        <v>34</v>
      </c>
      <c r="D24" s="49">
        <v>90000</v>
      </c>
      <c r="E24" s="42">
        <v>0</v>
      </c>
      <c r="F24" s="42">
        <v>90000</v>
      </c>
      <c r="G24" s="42">
        <v>59985</v>
      </c>
      <c r="H24" s="42">
        <v>0</v>
      </c>
      <c r="I24" s="42">
        <v>59985</v>
      </c>
      <c r="J24" s="42">
        <v>0</v>
      </c>
      <c r="K24" s="42">
        <v>13154</v>
      </c>
      <c r="L24" s="47">
        <v>13154</v>
      </c>
      <c r="M24" s="51" t="s">
        <v>132</v>
      </c>
    </row>
    <row r="25" spans="1:13" ht="71.25" customHeight="1" x14ac:dyDescent="0.2">
      <c r="A25" s="39"/>
      <c r="B25" s="39"/>
      <c r="C25" s="46"/>
      <c r="D25" s="50"/>
      <c r="E25" s="43"/>
      <c r="F25" s="43"/>
      <c r="G25" s="43"/>
      <c r="H25" s="43"/>
      <c r="I25" s="43"/>
      <c r="J25" s="43"/>
      <c r="K25" s="43"/>
      <c r="L25" s="48"/>
      <c r="M25" s="52"/>
    </row>
    <row r="26" spans="1:13" ht="61.5" customHeight="1" x14ac:dyDescent="0.2">
      <c r="A26" s="39"/>
      <c r="B26" s="39"/>
      <c r="C26" s="12" t="s">
        <v>35</v>
      </c>
      <c r="D26" s="17">
        <v>13143.1</v>
      </c>
      <c r="E26" s="16">
        <v>13776.1</v>
      </c>
      <c r="F26" s="16">
        <v>26919.200000000001</v>
      </c>
      <c r="G26" s="16">
        <v>149959.1</v>
      </c>
      <c r="H26" s="16">
        <v>0</v>
      </c>
      <c r="I26" s="16">
        <v>149959.1</v>
      </c>
      <c r="J26" s="16">
        <v>151077.79999999999</v>
      </c>
      <c r="K26" s="16">
        <v>-13776.1</v>
      </c>
      <c r="L26" s="18">
        <v>137301.69999999998</v>
      </c>
      <c r="M26" s="14" t="s">
        <v>117</v>
      </c>
    </row>
    <row r="27" spans="1:13" ht="77.25" customHeight="1" x14ac:dyDescent="0.2">
      <c r="A27" s="39"/>
      <c r="B27" s="39"/>
      <c r="C27" s="12" t="s">
        <v>36</v>
      </c>
      <c r="D27" s="17">
        <v>3943.1</v>
      </c>
      <c r="E27" s="16">
        <v>42.88</v>
      </c>
      <c r="F27" s="16">
        <v>3985.98</v>
      </c>
      <c r="G27" s="16">
        <v>47314.7</v>
      </c>
      <c r="H27" s="16">
        <v>514.27</v>
      </c>
      <c r="I27" s="16">
        <v>47828.969999999994</v>
      </c>
      <c r="J27" s="16">
        <v>7924.9</v>
      </c>
      <c r="K27" s="16">
        <v>86.12</v>
      </c>
      <c r="L27" s="18">
        <v>8011.0199999999995</v>
      </c>
      <c r="M27" s="14" t="s">
        <v>119</v>
      </c>
    </row>
    <row r="28" spans="1:13" ht="133.5" customHeight="1" x14ac:dyDescent="0.2">
      <c r="A28" s="39"/>
      <c r="B28" s="39"/>
      <c r="C28" s="12" t="s">
        <v>37</v>
      </c>
      <c r="D28" s="19">
        <v>0</v>
      </c>
      <c r="E28" s="20">
        <v>11432</v>
      </c>
      <c r="F28" s="20">
        <v>11432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1">
        <v>0</v>
      </c>
      <c r="M28" s="14" t="s">
        <v>120</v>
      </c>
    </row>
    <row r="29" spans="1:13" x14ac:dyDescent="0.2">
      <c r="A29" s="39"/>
      <c r="B29" s="40" t="s">
        <v>18</v>
      </c>
      <c r="C29" s="40"/>
      <c r="D29" s="22">
        <f>SUM(D24:D28)</f>
        <v>107086.20000000001</v>
      </c>
      <c r="E29" s="22">
        <f t="shared" ref="E29:L29" si="4">SUM(E24:E28)</f>
        <v>25250.98</v>
      </c>
      <c r="F29" s="22">
        <f t="shared" si="4"/>
        <v>132337.18</v>
      </c>
      <c r="G29" s="22">
        <f t="shared" si="4"/>
        <v>257258.8</v>
      </c>
      <c r="H29" s="22">
        <f t="shared" si="4"/>
        <v>514.27</v>
      </c>
      <c r="I29" s="22">
        <f t="shared" si="4"/>
        <v>257773.07</v>
      </c>
      <c r="J29" s="22">
        <f t="shared" si="4"/>
        <v>159002.69999999998</v>
      </c>
      <c r="K29" s="22">
        <f t="shared" si="4"/>
        <v>-535.98000000000036</v>
      </c>
      <c r="L29" s="22">
        <f t="shared" si="4"/>
        <v>158466.71999999997</v>
      </c>
      <c r="M29" s="6"/>
    </row>
    <row r="30" spans="1:13" x14ac:dyDescent="0.2">
      <c r="A30" s="39"/>
      <c r="B30" s="39" t="s">
        <v>38</v>
      </c>
      <c r="C30" s="45" t="s">
        <v>39</v>
      </c>
      <c r="D30" s="49">
        <v>167804</v>
      </c>
      <c r="E30" s="42">
        <v>39825</v>
      </c>
      <c r="F30" s="42">
        <v>207629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7">
        <v>0</v>
      </c>
      <c r="M30" s="51" t="s">
        <v>113</v>
      </c>
    </row>
    <row r="31" spans="1:13" ht="67.5" customHeight="1" x14ac:dyDescent="0.2">
      <c r="A31" s="39"/>
      <c r="B31" s="39"/>
      <c r="C31" s="46"/>
      <c r="D31" s="50"/>
      <c r="E31" s="43"/>
      <c r="F31" s="43"/>
      <c r="G31" s="43"/>
      <c r="H31" s="43"/>
      <c r="I31" s="43"/>
      <c r="J31" s="43"/>
      <c r="K31" s="43"/>
      <c r="L31" s="48"/>
      <c r="M31" s="52"/>
    </row>
    <row r="32" spans="1:13" ht="81" customHeight="1" x14ac:dyDescent="0.2">
      <c r="A32" s="39"/>
      <c r="B32" s="39"/>
      <c r="C32" s="12" t="s">
        <v>40</v>
      </c>
      <c r="D32" s="17">
        <v>59951</v>
      </c>
      <c r="E32" s="16">
        <v>58527</v>
      </c>
      <c r="F32" s="16">
        <v>118478</v>
      </c>
      <c r="G32" s="16">
        <v>154704</v>
      </c>
      <c r="H32" s="16">
        <v>0</v>
      </c>
      <c r="I32" s="16">
        <v>154704</v>
      </c>
      <c r="J32" s="16">
        <v>0</v>
      </c>
      <c r="K32" s="16">
        <v>0</v>
      </c>
      <c r="L32" s="18">
        <v>0</v>
      </c>
      <c r="M32" s="14" t="s">
        <v>113</v>
      </c>
    </row>
    <row r="33" spans="1:13" ht="97.5" customHeight="1" x14ac:dyDescent="0.2">
      <c r="A33" s="39"/>
      <c r="B33" s="39"/>
      <c r="C33" s="12" t="s">
        <v>41</v>
      </c>
      <c r="D33" s="17">
        <v>24606</v>
      </c>
      <c r="E33" s="16">
        <v>0</v>
      </c>
      <c r="F33" s="16">
        <v>24606</v>
      </c>
      <c r="G33" s="16">
        <v>0</v>
      </c>
      <c r="H33" s="16">
        <v>103540</v>
      </c>
      <c r="I33" s="16">
        <v>103540</v>
      </c>
      <c r="J33" s="16">
        <v>0</v>
      </c>
      <c r="K33" s="16">
        <v>0</v>
      </c>
      <c r="L33" s="18">
        <v>0</v>
      </c>
      <c r="M33" s="14" t="s">
        <v>123</v>
      </c>
    </row>
    <row r="34" spans="1:13" ht="98.25" customHeight="1" x14ac:dyDescent="0.2">
      <c r="A34" s="39"/>
      <c r="B34" s="39"/>
      <c r="C34" s="12" t="s">
        <v>42</v>
      </c>
      <c r="D34" s="17">
        <v>54118</v>
      </c>
      <c r="E34" s="16">
        <v>-54118</v>
      </c>
      <c r="F34" s="16">
        <v>0</v>
      </c>
      <c r="G34" s="16">
        <v>248941</v>
      </c>
      <c r="H34" s="16">
        <v>-248941</v>
      </c>
      <c r="I34" s="16">
        <v>0</v>
      </c>
      <c r="J34" s="16">
        <v>235609</v>
      </c>
      <c r="K34" s="16">
        <v>-235609</v>
      </c>
      <c r="L34" s="18">
        <v>0</v>
      </c>
      <c r="M34" s="14" t="s">
        <v>116</v>
      </c>
    </row>
    <row r="35" spans="1:13" ht="114" customHeight="1" x14ac:dyDescent="0.2">
      <c r="A35" s="39"/>
      <c r="B35" s="39"/>
      <c r="C35" s="12" t="s">
        <v>43</v>
      </c>
      <c r="D35" s="17">
        <v>0</v>
      </c>
      <c r="E35" s="16">
        <v>317400</v>
      </c>
      <c r="F35" s="16">
        <v>317400</v>
      </c>
      <c r="G35" s="16">
        <v>0</v>
      </c>
      <c r="H35" s="16">
        <v>317400</v>
      </c>
      <c r="I35" s="16">
        <v>317400</v>
      </c>
      <c r="J35" s="16">
        <v>0</v>
      </c>
      <c r="K35" s="16">
        <v>0</v>
      </c>
      <c r="L35" s="18">
        <v>0</v>
      </c>
      <c r="M35" s="14" t="s">
        <v>115</v>
      </c>
    </row>
    <row r="36" spans="1:13" ht="112.5" customHeight="1" x14ac:dyDescent="0.2">
      <c r="A36" s="39"/>
      <c r="B36" s="39"/>
      <c r="C36" s="12" t="s">
        <v>44</v>
      </c>
      <c r="D36" s="17">
        <v>0</v>
      </c>
      <c r="E36" s="16">
        <v>9939</v>
      </c>
      <c r="F36" s="16">
        <v>9939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8">
        <v>0</v>
      </c>
      <c r="M36" s="14" t="s">
        <v>114</v>
      </c>
    </row>
    <row r="37" spans="1:13" ht="86.25" customHeight="1" x14ac:dyDescent="0.2">
      <c r="A37" s="39"/>
      <c r="B37" s="39"/>
      <c r="C37" s="12" t="s">
        <v>45</v>
      </c>
      <c r="D37" s="17">
        <v>0</v>
      </c>
      <c r="E37" s="16">
        <v>14910</v>
      </c>
      <c r="F37" s="16">
        <v>14910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8">
        <v>0</v>
      </c>
      <c r="M37" s="14" t="s">
        <v>118</v>
      </c>
    </row>
    <row r="38" spans="1:13" ht="76.5" customHeight="1" x14ac:dyDescent="0.2">
      <c r="A38" s="39"/>
      <c r="B38" s="39"/>
      <c r="C38" s="12" t="s">
        <v>46</v>
      </c>
      <c r="D38" s="19">
        <v>0</v>
      </c>
      <c r="E38" s="20">
        <v>4110</v>
      </c>
      <c r="F38" s="20">
        <v>4110</v>
      </c>
      <c r="G38" s="20">
        <v>0</v>
      </c>
      <c r="H38" s="20">
        <v>150000</v>
      </c>
      <c r="I38" s="20">
        <v>150000</v>
      </c>
      <c r="J38" s="20">
        <v>0</v>
      </c>
      <c r="K38" s="20">
        <v>65260</v>
      </c>
      <c r="L38" s="21">
        <v>65260</v>
      </c>
      <c r="M38" s="14" t="s">
        <v>133</v>
      </c>
    </row>
    <row r="39" spans="1:13" x14ac:dyDescent="0.2">
      <c r="A39" s="39"/>
      <c r="B39" s="40" t="s">
        <v>18</v>
      </c>
      <c r="C39" s="40"/>
      <c r="D39" s="22">
        <f>SUM(D30:D38)</f>
        <v>306479</v>
      </c>
      <c r="E39" s="22">
        <f t="shared" ref="E39:L39" si="5">SUM(E30:E38)</f>
        <v>390593</v>
      </c>
      <c r="F39" s="22">
        <f t="shared" si="5"/>
        <v>697072</v>
      </c>
      <c r="G39" s="22">
        <f t="shared" si="5"/>
        <v>403645</v>
      </c>
      <c r="H39" s="22">
        <f t="shared" si="5"/>
        <v>321999</v>
      </c>
      <c r="I39" s="22">
        <f t="shared" si="5"/>
        <v>725644</v>
      </c>
      <c r="J39" s="22">
        <f t="shared" si="5"/>
        <v>235609</v>
      </c>
      <c r="K39" s="22">
        <f t="shared" si="5"/>
        <v>-170349</v>
      </c>
      <c r="L39" s="22">
        <f t="shared" si="5"/>
        <v>65260</v>
      </c>
      <c r="M39" s="6"/>
    </row>
    <row r="40" spans="1:13" ht="102" customHeight="1" x14ac:dyDescent="0.2">
      <c r="A40" s="39"/>
      <c r="B40" s="39" t="s">
        <v>47</v>
      </c>
      <c r="C40" s="12" t="s">
        <v>48</v>
      </c>
      <c r="D40" s="23">
        <v>130000</v>
      </c>
      <c r="E40" s="24">
        <v>-30000</v>
      </c>
      <c r="F40" s="24">
        <v>100000</v>
      </c>
      <c r="G40" s="24">
        <v>48618</v>
      </c>
      <c r="H40" s="24">
        <v>0</v>
      </c>
      <c r="I40" s="24">
        <v>48618</v>
      </c>
      <c r="J40" s="24">
        <v>0</v>
      </c>
      <c r="K40" s="24">
        <v>0</v>
      </c>
      <c r="L40" s="25">
        <v>0</v>
      </c>
      <c r="M40" s="14" t="s">
        <v>111</v>
      </c>
    </row>
    <row r="41" spans="1:13" ht="65.25" customHeight="1" x14ac:dyDescent="0.2">
      <c r="A41" s="39"/>
      <c r="B41" s="39"/>
      <c r="C41" s="12" t="s">
        <v>49</v>
      </c>
      <c r="D41" s="19">
        <v>135000</v>
      </c>
      <c r="E41" s="20">
        <v>50000</v>
      </c>
      <c r="F41" s="20">
        <v>185000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1">
        <v>0</v>
      </c>
      <c r="M41" s="14" t="s">
        <v>112</v>
      </c>
    </row>
    <row r="42" spans="1:13" x14ac:dyDescent="0.2">
      <c r="A42" s="39"/>
      <c r="B42" s="40" t="s">
        <v>18</v>
      </c>
      <c r="C42" s="40"/>
      <c r="D42" s="22">
        <f>SUM(D40:D41)</f>
        <v>265000</v>
      </c>
      <c r="E42" s="22">
        <f t="shared" ref="E42:L42" si="6">SUM(E40:E41)</f>
        <v>20000</v>
      </c>
      <c r="F42" s="22">
        <f t="shared" si="6"/>
        <v>285000</v>
      </c>
      <c r="G42" s="22">
        <f t="shared" si="6"/>
        <v>48618</v>
      </c>
      <c r="H42" s="22">
        <f t="shared" si="6"/>
        <v>0</v>
      </c>
      <c r="I42" s="22">
        <f t="shared" si="6"/>
        <v>48618</v>
      </c>
      <c r="J42" s="22">
        <f t="shared" si="6"/>
        <v>0</v>
      </c>
      <c r="K42" s="22">
        <f t="shared" si="6"/>
        <v>0</v>
      </c>
      <c r="L42" s="22">
        <f t="shared" si="6"/>
        <v>0</v>
      </c>
      <c r="M42" s="6"/>
    </row>
    <row r="43" spans="1:13" ht="106.5" customHeight="1" x14ac:dyDescent="0.2">
      <c r="A43" s="39"/>
      <c r="B43" s="39" t="s">
        <v>50</v>
      </c>
      <c r="C43" s="12" t="s">
        <v>51</v>
      </c>
      <c r="D43" s="23">
        <v>225000</v>
      </c>
      <c r="E43" s="24">
        <v>20568.3</v>
      </c>
      <c r="F43" s="24">
        <v>245568.3</v>
      </c>
      <c r="G43" s="24">
        <v>225000</v>
      </c>
      <c r="H43" s="24">
        <v>36988.199999999997</v>
      </c>
      <c r="I43" s="24">
        <v>261988.2</v>
      </c>
      <c r="J43" s="24">
        <v>225000</v>
      </c>
      <c r="K43" s="24">
        <v>37259</v>
      </c>
      <c r="L43" s="25">
        <v>262259</v>
      </c>
      <c r="M43" s="14" t="s">
        <v>109</v>
      </c>
    </row>
    <row r="44" spans="1:13" ht="85.5" customHeight="1" x14ac:dyDescent="0.2">
      <c r="A44" s="39"/>
      <c r="B44" s="39"/>
      <c r="C44" s="12" t="s">
        <v>52</v>
      </c>
      <c r="D44" s="17">
        <v>800000</v>
      </c>
      <c r="E44" s="16">
        <v>142532.65</v>
      </c>
      <c r="F44" s="16">
        <v>942532.65</v>
      </c>
      <c r="G44" s="16">
        <v>1000000</v>
      </c>
      <c r="H44" s="16">
        <v>0</v>
      </c>
      <c r="I44" s="16">
        <v>1000000</v>
      </c>
      <c r="J44" s="16">
        <v>907492.3</v>
      </c>
      <c r="K44" s="16">
        <v>0</v>
      </c>
      <c r="L44" s="18">
        <v>907492.3</v>
      </c>
      <c r="M44" s="14" t="s">
        <v>110</v>
      </c>
    </row>
    <row r="45" spans="1:13" ht="96.75" customHeight="1" x14ac:dyDescent="0.2">
      <c r="A45" s="39"/>
      <c r="B45" s="39"/>
      <c r="C45" s="12" t="s">
        <v>53</v>
      </c>
      <c r="D45" s="19">
        <v>724121.5</v>
      </c>
      <c r="E45" s="20">
        <v>304073.37</v>
      </c>
      <c r="F45" s="20">
        <v>1028194.87</v>
      </c>
      <c r="G45" s="20">
        <v>724121.5</v>
      </c>
      <c r="H45" s="20">
        <v>0</v>
      </c>
      <c r="I45" s="20">
        <v>724121.5</v>
      </c>
      <c r="J45" s="20">
        <v>0</v>
      </c>
      <c r="K45" s="20">
        <v>0</v>
      </c>
      <c r="L45" s="21">
        <v>0</v>
      </c>
      <c r="M45" s="14" t="s">
        <v>100</v>
      </c>
    </row>
    <row r="46" spans="1:13" x14ac:dyDescent="0.2">
      <c r="A46" s="39"/>
      <c r="B46" s="40" t="s">
        <v>18</v>
      </c>
      <c r="C46" s="40"/>
      <c r="D46" s="22">
        <f>SUM(D43:D45)</f>
        <v>1749121.5</v>
      </c>
      <c r="E46" s="22">
        <f t="shared" ref="E46:L46" si="7">SUM(E43:E45)</f>
        <v>467174.31999999995</v>
      </c>
      <c r="F46" s="22">
        <f t="shared" si="7"/>
        <v>2216295.8199999998</v>
      </c>
      <c r="G46" s="22">
        <f t="shared" si="7"/>
        <v>1949121.5</v>
      </c>
      <c r="H46" s="22">
        <f t="shared" si="7"/>
        <v>36988.199999999997</v>
      </c>
      <c r="I46" s="22">
        <f t="shared" si="7"/>
        <v>1986109.7</v>
      </c>
      <c r="J46" s="22">
        <f t="shared" si="7"/>
        <v>1132492.3</v>
      </c>
      <c r="K46" s="22">
        <f t="shared" si="7"/>
        <v>37259</v>
      </c>
      <c r="L46" s="22">
        <f t="shared" si="7"/>
        <v>1169751.3</v>
      </c>
      <c r="M46" s="6"/>
    </row>
    <row r="47" spans="1:13" ht="73.5" customHeight="1" x14ac:dyDescent="0.2">
      <c r="A47" s="39"/>
      <c r="B47" s="7" t="s">
        <v>54</v>
      </c>
      <c r="C47" s="12" t="s">
        <v>55</v>
      </c>
      <c r="D47" s="26">
        <v>155137</v>
      </c>
      <c r="E47" s="27">
        <v>-40000</v>
      </c>
      <c r="F47" s="27">
        <v>115137</v>
      </c>
      <c r="G47" s="27">
        <v>150000</v>
      </c>
      <c r="H47" s="27">
        <v>0</v>
      </c>
      <c r="I47" s="27">
        <v>150000</v>
      </c>
      <c r="J47" s="27">
        <v>150000</v>
      </c>
      <c r="K47" s="27">
        <v>0</v>
      </c>
      <c r="L47" s="28">
        <v>150000</v>
      </c>
      <c r="M47" s="31" t="s">
        <v>130</v>
      </c>
    </row>
    <row r="48" spans="1:13" x14ac:dyDescent="0.2">
      <c r="A48" s="39"/>
      <c r="B48" s="40" t="s">
        <v>94</v>
      </c>
      <c r="C48" s="40"/>
      <c r="D48" s="15">
        <f>SUM(D47)</f>
        <v>155137</v>
      </c>
      <c r="E48" s="15">
        <f t="shared" ref="E48:L48" si="8">SUM(E47)</f>
        <v>-40000</v>
      </c>
      <c r="F48" s="15">
        <f t="shared" si="8"/>
        <v>115137</v>
      </c>
      <c r="G48" s="15">
        <f t="shared" si="8"/>
        <v>150000</v>
      </c>
      <c r="H48" s="15">
        <f t="shared" si="8"/>
        <v>0</v>
      </c>
      <c r="I48" s="15">
        <f t="shared" si="8"/>
        <v>150000</v>
      </c>
      <c r="J48" s="15">
        <f t="shared" si="8"/>
        <v>150000</v>
      </c>
      <c r="K48" s="15">
        <f t="shared" si="8"/>
        <v>0</v>
      </c>
      <c r="L48" s="15">
        <f t="shared" si="8"/>
        <v>150000</v>
      </c>
      <c r="M48" s="6"/>
    </row>
    <row r="49" spans="1:13" x14ac:dyDescent="0.2">
      <c r="A49" s="40" t="s">
        <v>56</v>
      </c>
      <c r="B49" s="40"/>
      <c r="C49" s="40"/>
      <c r="D49" s="29">
        <f>D48+D46+D42+D39+D29+D23+D18+D15+D8</f>
        <v>3147788.0300000003</v>
      </c>
      <c r="E49" s="29">
        <f t="shared" ref="E49:L49" si="9">E48+E46+E42+E39+E29+E23+E18+E15+E8</f>
        <v>785777.29999999993</v>
      </c>
      <c r="F49" s="29">
        <f t="shared" si="9"/>
        <v>3933565.33</v>
      </c>
      <c r="G49" s="29">
        <f t="shared" si="9"/>
        <v>3349943.9699999997</v>
      </c>
      <c r="H49" s="29">
        <f t="shared" si="9"/>
        <v>519509.47</v>
      </c>
      <c r="I49" s="29">
        <f t="shared" si="9"/>
        <v>3869453.44</v>
      </c>
      <c r="J49" s="29">
        <f t="shared" si="9"/>
        <v>1836554</v>
      </c>
      <c r="K49" s="29">
        <f t="shared" si="9"/>
        <v>-211250.98</v>
      </c>
      <c r="L49" s="29">
        <f t="shared" si="9"/>
        <v>1625303.02</v>
      </c>
      <c r="M49" s="6"/>
    </row>
    <row r="50" spans="1:13" ht="65.25" customHeight="1" x14ac:dyDescent="0.2">
      <c r="A50" s="53" t="s">
        <v>57</v>
      </c>
      <c r="B50" s="39" t="s">
        <v>58</v>
      </c>
      <c r="C50" s="12" t="s">
        <v>59</v>
      </c>
      <c r="D50" s="23">
        <v>1000</v>
      </c>
      <c r="E50" s="24">
        <v>13220.27</v>
      </c>
      <c r="F50" s="24">
        <v>14220.27</v>
      </c>
      <c r="G50" s="24">
        <v>1000</v>
      </c>
      <c r="H50" s="24">
        <v>0</v>
      </c>
      <c r="I50" s="24">
        <v>1000</v>
      </c>
      <c r="J50" s="24">
        <v>10000</v>
      </c>
      <c r="K50" s="24">
        <v>0</v>
      </c>
      <c r="L50" s="25">
        <v>10000</v>
      </c>
      <c r="M50" s="14" t="s">
        <v>127</v>
      </c>
    </row>
    <row r="51" spans="1:13" ht="77.25" customHeight="1" x14ac:dyDescent="0.2">
      <c r="A51" s="54"/>
      <c r="B51" s="39"/>
      <c r="C51" s="12" t="s">
        <v>60</v>
      </c>
      <c r="D51" s="17">
        <v>21000</v>
      </c>
      <c r="E51" s="16">
        <v>100000</v>
      </c>
      <c r="F51" s="16">
        <v>121000</v>
      </c>
      <c r="G51" s="16">
        <v>16000</v>
      </c>
      <c r="H51" s="16">
        <v>526500</v>
      </c>
      <c r="I51" s="16">
        <v>542500</v>
      </c>
      <c r="J51" s="16">
        <v>5000</v>
      </c>
      <c r="K51" s="16">
        <v>827000</v>
      </c>
      <c r="L51" s="18">
        <v>832000</v>
      </c>
      <c r="M51" s="14" t="s">
        <v>105</v>
      </c>
    </row>
    <row r="52" spans="1:13" ht="83.25" customHeight="1" x14ac:dyDescent="0.2">
      <c r="A52" s="54"/>
      <c r="B52" s="39"/>
      <c r="C52" s="12" t="s">
        <v>61</v>
      </c>
      <c r="D52" s="17">
        <v>500</v>
      </c>
      <c r="E52" s="16">
        <v>-500</v>
      </c>
      <c r="F52" s="16">
        <v>0</v>
      </c>
      <c r="G52" s="16">
        <v>100</v>
      </c>
      <c r="H52" s="16">
        <v>0</v>
      </c>
      <c r="I52" s="16">
        <v>100</v>
      </c>
      <c r="J52" s="16">
        <v>100</v>
      </c>
      <c r="K52" s="16">
        <v>0</v>
      </c>
      <c r="L52" s="18">
        <v>100</v>
      </c>
      <c r="M52" s="14" t="s">
        <v>106</v>
      </c>
    </row>
    <row r="53" spans="1:13" ht="87.75" customHeight="1" x14ac:dyDescent="0.2">
      <c r="A53" s="54"/>
      <c r="B53" s="39"/>
      <c r="C53" s="12" t="s">
        <v>62</v>
      </c>
      <c r="D53" s="17">
        <v>248461.3</v>
      </c>
      <c r="E53" s="16">
        <v>253309.12</v>
      </c>
      <c r="F53" s="16">
        <v>501770.42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8">
        <v>0</v>
      </c>
      <c r="M53" s="14" t="s">
        <v>127</v>
      </c>
    </row>
    <row r="54" spans="1:13" ht="87" customHeight="1" x14ac:dyDescent="0.2">
      <c r="A54" s="54"/>
      <c r="B54" s="39"/>
      <c r="C54" s="12" t="s">
        <v>63</v>
      </c>
      <c r="D54" s="17">
        <v>0</v>
      </c>
      <c r="E54" s="16">
        <v>0</v>
      </c>
      <c r="F54" s="16">
        <v>0</v>
      </c>
      <c r="G54" s="16">
        <v>20250</v>
      </c>
      <c r="H54" s="16">
        <v>739500</v>
      </c>
      <c r="I54" s="16">
        <v>759750</v>
      </c>
      <c r="J54" s="16">
        <v>90000</v>
      </c>
      <c r="K54" s="16">
        <v>656000</v>
      </c>
      <c r="L54" s="18">
        <v>746000</v>
      </c>
      <c r="M54" s="14" t="s">
        <v>105</v>
      </c>
    </row>
    <row r="55" spans="1:13" ht="65.25" customHeight="1" x14ac:dyDescent="0.2">
      <c r="A55" s="54"/>
      <c r="B55" s="39"/>
      <c r="C55" s="12" t="s">
        <v>64</v>
      </c>
      <c r="D55" s="17">
        <v>676531</v>
      </c>
      <c r="E55" s="16">
        <v>-10000</v>
      </c>
      <c r="F55" s="16">
        <v>666531</v>
      </c>
      <c r="G55" s="16">
        <v>743937</v>
      </c>
      <c r="H55" s="16">
        <v>163502.37</v>
      </c>
      <c r="I55" s="16">
        <v>907439.37</v>
      </c>
      <c r="J55" s="16">
        <v>670936.9</v>
      </c>
      <c r="K55" s="16">
        <v>235772.40000000002</v>
      </c>
      <c r="L55" s="18">
        <v>906709.3</v>
      </c>
      <c r="M55" s="14" t="s">
        <v>104</v>
      </c>
    </row>
    <row r="56" spans="1:13" ht="70.5" customHeight="1" x14ac:dyDescent="0.2">
      <c r="A56" s="54"/>
      <c r="B56" s="39"/>
      <c r="C56" s="12" t="s">
        <v>65</v>
      </c>
      <c r="D56" s="17">
        <v>326000</v>
      </c>
      <c r="E56" s="16">
        <v>2713.72</v>
      </c>
      <c r="F56" s="16">
        <v>328713.71999999997</v>
      </c>
      <c r="G56" s="16">
        <v>571000</v>
      </c>
      <c r="H56" s="16">
        <v>0</v>
      </c>
      <c r="I56" s="16">
        <v>571000</v>
      </c>
      <c r="J56" s="16">
        <v>571000</v>
      </c>
      <c r="K56" s="16">
        <v>0</v>
      </c>
      <c r="L56" s="18">
        <v>571000</v>
      </c>
      <c r="M56" s="14" t="s">
        <v>127</v>
      </c>
    </row>
    <row r="57" spans="1:13" ht="110.25" customHeight="1" x14ac:dyDescent="0.2">
      <c r="A57" s="54"/>
      <c r="B57" s="39"/>
      <c r="C57" s="12" t="s">
        <v>66</v>
      </c>
      <c r="D57" s="17">
        <v>287140</v>
      </c>
      <c r="E57" s="16">
        <v>281384.57999999996</v>
      </c>
      <c r="F57" s="16">
        <v>568524.57999999996</v>
      </c>
      <c r="G57" s="16">
        <v>690541.68</v>
      </c>
      <c r="H57" s="16">
        <v>0</v>
      </c>
      <c r="I57" s="16">
        <v>690541.68</v>
      </c>
      <c r="J57" s="16">
        <v>522427.02</v>
      </c>
      <c r="K57" s="16">
        <v>-135852.13</v>
      </c>
      <c r="L57" s="18">
        <v>386574.89</v>
      </c>
      <c r="M57" s="14" t="s">
        <v>104</v>
      </c>
    </row>
    <row r="58" spans="1:13" ht="109.5" customHeight="1" x14ac:dyDescent="0.2">
      <c r="A58" s="54"/>
      <c r="B58" s="39"/>
      <c r="C58" s="12" t="s">
        <v>67</v>
      </c>
      <c r="D58" s="17">
        <v>184693.69</v>
      </c>
      <c r="E58" s="16">
        <v>-86744.12</v>
      </c>
      <c r="F58" s="16">
        <v>97949.57</v>
      </c>
      <c r="G58" s="16">
        <v>477401.12</v>
      </c>
      <c r="H58" s="16">
        <v>82000</v>
      </c>
      <c r="I58" s="16">
        <v>559401.12</v>
      </c>
      <c r="J58" s="16">
        <v>442617.43</v>
      </c>
      <c r="K58" s="16">
        <v>100000</v>
      </c>
      <c r="L58" s="18">
        <v>542617.42999999993</v>
      </c>
      <c r="M58" s="14" t="s">
        <v>104</v>
      </c>
    </row>
    <row r="59" spans="1:13" ht="73.5" customHeight="1" x14ac:dyDescent="0.2">
      <c r="A59" s="54"/>
      <c r="B59" s="39"/>
      <c r="C59" s="12" t="s">
        <v>68</v>
      </c>
      <c r="D59" s="17">
        <v>20200</v>
      </c>
      <c r="E59" s="16">
        <v>62153.31</v>
      </c>
      <c r="F59" s="16">
        <v>82353.31</v>
      </c>
      <c r="G59" s="16">
        <v>76100</v>
      </c>
      <c r="H59" s="16">
        <v>0</v>
      </c>
      <c r="I59" s="16">
        <v>76100</v>
      </c>
      <c r="J59" s="16">
        <v>48600.1</v>
      </c>
      <c r="K59" s="16">
        <v>0</v>
      </c>
      <c r="L59" s="18">
        <v>48600.1</v>
      </c>
      <c r="M59" s="14" t="s">
        <v>127</v>
      </c>
    </row>
    <row r="60" spans="1:13" ht="72.75" customHeight="1" x14ac:dyDescent="0.2">
      <c r="A60" s="54"/>
      <c r="B60" s="39"/>
      <c r="C60" s="12" t="s">
        <v>69</v>
      </c>
      <c r="D60" s="17">
        <v>30000</v>
      </c>
      <c r="E60" s="16">
        <v>84009.39</v>
      </c>
      <c r="F60" s="16">
        <v>114009.39</v>
      </c>
      <c r="G60" s="16">
        <v>115000</v>
      </c>
      <c r="H60" s="16">
        <v>0</v>
      </c>
      <c r="I60" s="16">
        <v>115000</v>
      </c>
      <c r="J60" s="16">
        <v>57500</v>
      </c>
      <c r="K60" s="16">
        <v>0</v>
      </c>
      <c r="L60" s="18">
        <v>57500</v>
      </c>
      <c r="M60" s="14" t="s">
        <v>127</v>
      </c>
    </row>
    <row r="61" spans="1:13" ht="76.5" x14ac:dyDescent="0.2">
      <c r="A61" s="54"/>
      <c r="B61" s="39"/>
      <c r="C61" s="12" t="s">
        <v>70</v>
      </c>
      <c r="D61" s="17">
        <v>0</v>
      </c>
      <c r="E61" s="16">
        <v>21272.33</v>
      </c>
      <c r="F61" s="16">
        <v>21272.33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8">
        <v>0</v>
      </c>
      <c r="M61" s="14" t="s">
        <v>127</v>
      </c>
    </row>
    <row r="62" spans="1:13" ht="126" customHeight="1" x14ac:dyDescent="0.2">
      <c r="A62" s="54"/>
      <c r="B62" s="39"/>
      <c r="C62" s="12" t="s">
        <v>71</v>
      </c>
      <c r="D62" s="19">
        <v>10000</v>
      </c>
      <c r="E62" s="20">
        <v>0</v>
      </c>
      <c r="F62" s="20">
        <v>10000</v>
      </c>
      <c r="G62" s="20">
        <v>80000</v>
      </c>
      <c r="H62" s="20">
        <v>-30000</v>
      </c>
      <c r="I62" s="20">
        <v>50000</v>
      </c>
      <c r="J62" s="20">
        <v>0</v>
      </c>
      <c r="K62" s="20">
        <v>0</v>
      </c>
      <c r="L62" s="21">
        <v>0</v>
      </c>
      <c r="M62" s="14" t="s">
        <v>103</v>
      </c>
    </row>
    <row r="63" spans="1:13" x14ac:dyDescent="0.2">
      <c r="A63" s="55"/>
      <c r="B63" s="40" t="s">
        <v>18</v>
      </c>
      <c r="C63" s="40"/>
      <c r="D63" s="15">
        <f>SUM(D50:D62)</f>
        <v>1805525.99</v>
      </c>
      <c r="E63" s="15">
        <f t="shared" ref="E63:L63" si="10">SUM(E50:E62)</f>
        <v>720818.59999999986</v>
      </c>
      <c r="F63" s="15">
        <f t="shared" si="10"/>
        <v>2526344.59</v>
      </c>
      <c r="G63" s="15">
        <f t="shared" si="10"/>
        <v>2791329.8000000003</v>
      </c>
      <c r="H63" s="15">
        <f t="shared" si="10"/>
        <v>1481502.37</v>
      </c>
      <c r="I63" s="15">
        <f t="shared" si="10"/>
        <v>4272832.17</v>
      </c>
      <c r="J63" s="15">
        <f t="shared" si="10"/>
        <v>2418181.4500000002</v>
      </c>
      <c r="K63" s="15">
        <f t="shared" si="10"/>
        <v>1682920.27</v>
      </c>
      <c r="L63" s="15">
        <f t="shared" si="10"/>
        <v>4101101.72</v>
      </c>
      <c r="M63" s="6"/>
    </row>
    <row r="64" spans="1:13" x14ac:dyDescent="0.2">
      <c r="A64" s="40" t="s">
        <v>72</v>
      </c>
      <c r="B64" s="40"/>
      <c r="C64" s="40"/>
      <c r="D64" s="29">
        <f>D63</f>
        <v>1805525.99</v>
      </c>
      <c r="E64" s="29">
        <f t="shared" ref="E64:L64" si="11">E63</f>
        <v>720818.59999999986</v>
      </c>
      <c r="F64" s="29">
        <f t="shared" si="11"/>
        <v>2526344.59</v>
      </c>
      <c r="G64" s="29">
        <f t="shared" si="11"/>
        <v>2791329.8000000003</v>
      </c>
      <c r="H64" s="29">
        <f t="shared" si="11"/>
        <v>1481502.37</v>
      </c>
      <c r="I64" s="29">
        <f t="shared" si="11"/>
        <v>4272832.17</v>
      </c>
      <c r="J64" s="29">
        <f t="shared" si="11"/>
        <v>2418181.4500000002</v>
      </c>
      <c r="K64" s="29">
        <f t="shared" si="11"/>
        <v>1682920.27</v>
      </c>
      <c r="L64" s="29">
        <f t="shared" si="11"/>
        <v>4101101.72</v>
      </c>
      <c r="M64" s="6"/>
    </row>
    <row r="65" spans="1:13" ht="65.25" customHeight="1" x14ac:dyDescent="0.2">
      <c r="A65" s="39" t="s">
        <v>73</v>
      </c>
      <c r="B65" s="39" t="s">
        <v>19</v>
      </c>
      <c r="C65" s="12" t="s">
        <v>74</v>
      </c>
      <c r="D65" s="23">
        <f>22505.36+0.1</f>
        <v>22505.46</v>
      </c>
      <c r="E65" s="24">
        <f>13638.74+0.1</f>
        <v>13638.84</v>
      </c>
      <c r="F65" s="24">
        <v>36144.1</v>
      </c>
      <c r="G65" s="24">
        <v>13638.67</v>
      </c>
      <c r="H65" s="24">
        <v>-13638.67</v>
      </c>
      <c r="I65" s="24">
        <v>0</v>
      </c>
      <c r="J65" s="24">
        <v>0</v>
      </c>
      <c r="K65" s="24">
        <v>0</v>
      </c>
      <c r="L65" s="25">
        <v>0</v>
      </c>
      <c r="M65" s="14" t="s">
        <v>102</v>
      </c>
    </row>
    <row r="66" spans="1:13" ht="51" x14ac:dyDescent="0.2">
      <c r="A66" s="39"/>
      <c r="B66" s="39"/>
      <c r="C66" s="12" t="s">
        <v>75</v>
      </c>
      <c r="D66" s="17">
        <v>0</v>
      </c>
      <c r="E66" s="16">
        <v>0</v>
      </c>
      <c r="F66" s="16">
        <v>0</v>
      </c>
      <c r="G66" s="16">
        <v>34408</v>
      </c>
      <c r="H66" s="16">
        <v>-34408</v>
      </c>
      <c r="I66" s="16">
        <v>0</v>
      </c>
      <c r="J66" s="16">
        <v>0</v>
      </c>
      <c r="K66" s="16">
        <v>0</v>
      </c>
      <c r="L66" s="18">
        <v>0</v>
      </c>
      <c r="M66" s="14" t="s">
        <v>101</v>
      </c>
    </row>
    <row r="67" spans="1:13" ht="72" customHeight="1" x14ac:dyDescent="0.2">
      <c r="A67" s="39"/>
      <c r="B67" s="39"/>
      <c r="C67" s="12" t="s">
        <v>76</v>
      </c>
      <c r="D67" s="19">
        <v>0</v>
      </c>
      <c r="E67" s="20">
        <v>10229.799999999999</v>
      </c>
      <c r="F67" s="20">
        <v>10229.799999999999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1">
        <v>0</v>
      </c>
      <c r="M67" s="14" t="s">
        <v>134</v>
      </c>
    </row>
    <row r="68" spans="1:13" x14ac:dyDescent="0.2">
      <c r="A68" s="39"/>
      <c r="B68" s="40" t="s">
        <v>18</v>
      </c>
      <c r="C68" s="40"/>
      <c r="D68" s="22">
        <f>SUM(D65:D67)</f>
        <v>22505.46</v>
      </c>
      <c r="E68" s="22">
        <f t="shared" ref="E68:L68" si="12">SUM(E65:E67)</f>
        <v>23868.639999999999</v>
      </c>
      <c r="F68" s="22">
        <f t="shared" si="12"/>
        <v>46373.899999999994</v>
      </c>
      <c r="G68" s="22">
        <f t="shared" si="12"/>
        <v>48046.67</v>
      </c>
      <c r="H68" s="22">
        <f t="shared" si="12"/>
        <v>-48046.67</v>
      </c>
      <c r="I68" s="22">
        <f t="shared" si="12"/>
        <v>0</v>
      </c>
      <c r="J68" s="22">
        <f t="shared" si="12"/>
        <v>0</v>
      </c>
      <c r="K68" s="22">
        <f t="shared" si="12"/>
        <v>0</v>
      </c>
      <c r="L68" s="22">
        <f t="shared" si="12"/>
        <v>0</v>
      </c>
      <c r="M68" s="6"/>
    </row>
    <row r="69" spans="1:13" x14ac:dyDescent="0.2">
      <c r="A69" s="39"/>
      <c r="B69" s="39" t="s">
        <v>77</v>
      </c>
      <c r="C69" s="45" t="s">
        <v>78</v>
      </c>
      <c r="D69" s="49">
        <v>42908.4</v>
      </c>
      <c r="E69" s="42">
        <v>13.5</v>
      </c>
      <c r="F69" s="42">
        <f>42921.9+0.2</f>
        <v>42922.1</v>
      </c>
      <c r="G69" s="42">
        <v>107271</v>
      </c>
      <c r="H69" s="42">
        <v>0</v>
      </c>
      <c r="I69" s="42">
        <v>107271</v>
      </c>
      <c r="J69" s="42">
        <v>0</v>
      </c>
      <c r="K69" s="42">
        <v>0</v>
      </c>
      <c r="L69" s="47">
        <v>0</v>
      </c>
      <c r="M69" s="51" t="s">
        <v>100</v>
      </c>
    </row>
    <row r="70" spans="1:13" ht="110.25" customHeight="1" x14ac:dyDescent="0.2">
      <c r="A70" s="39"/>
      <c r="B70" s="39"/>
      <c r="C70" s="46"/>
      <c r="D70" s="50"/>
      <c r="E70" s="43"/>
      <c r="F70" s="43"/>
      <c r="G70" s="43"/>
      <c r="H70" s="43"/>
      <c r="I70" s="43"/>
      <c r="J70" s="43"/>
      <c r="K70" s="43"/>
      <c r="L70" s="48"/>
      <c r="M70" s="52"/>
    </row>
    <row r="71" spans="1:13" ht="68.25" customHeight="1" x14ac:dyDescent="0.2">
      <c r="A71" s="39"/>
      <c r="B71" s="39"/>
      <c r="C71" s="12" t="s">
        <v>79</v>
      </c>
      <c r="D71" s="19">
        <v>0</v>
      </c>
      <c r="E71" s="20">
        <v>160000</v>
      </c>
      <c r="F71" s="20">
        <v>160000</v>
      </c>
      <c r="G71" s="20">
        <v>0.04</v>
      </c>
      <c r="H71" s="20">
        <v>0</v>
      </c>
      <c r="I71" s="20">
        <v>0.04</v>
      </c>
      <c r="J71" s="20">
        <v>0</v>
      </c>
      <c r="K71" s="20">
        <v>0</v>
      </c>
      <c r="L71" s="21">
        <v>0</v>
      </c>
      <c r="M71" s="14" t="s">
        <v>99</v>
      </c>
    </row>
    <row r="72" spans="1:13" x14ac:dyDescent="0.2">
      <c r="A72" s="39"/>
      <c r="B72" s="40" t="s">
        <v>18</v>
      </c>
      <c r="C72" s="40"/>
      <c r="D72" s="15">
        <f>SUM(D69:D71)</f>
        <v>42908.4</v>
      </c>
      <c r="E72" s="15">
        <f t="shared" ref="E72:L72" si="13">SUM(E69:E71)</f>
        <v>160013.5</v>
      </c>
      <c r="F72" s="15">
        <f t="shared" si="13"/>
        <v>202922.1</v>
      </c>
      <c r="G72" s="15">
        <f t="shared" si="13"/>
        <v>107271.03999999999</v>
      </c>
      <c r="H72" s="15">
        <f t="shared" si="13"/>
        <v>0</v>
      </c>
      <c r="I72" s="15">
        <f t="shared" si="13"/>
        <v>107271.03999999999</v>
      </c>
      <c r="J72" s="15">
        <f t="shared" si="13"/>
        <v>0</v>
      </c>
      <c r="K72" s="15">
        <f t="shared" si="13"/>
        <v>0</v>
      </c>
      <c r="L72" s="15">
        <f t="shared" si="13"/>
        <v>0</v>
      </c>
      <c r="M72" s="6"/>
    </row>
    <row r="73" spans="1:13" x14ac:dyDescent="0.2">
      <c r="A73" s="40" t="s">
        <v>80</v>
      </c>
      <c r="B73" s="40"/>
      <c r="C73" s="40"/>
      <c r="D73" s="29">
        <f>D72+D68</f>
        <v>65413.86</v>
      </c>
      <c r="E73" s="29">
        <f t="shared" ref="E73:L73" si="14">E72+E68</f>
        <v>183882.14</v>
      </c>
      <c r="F73" s="29">
        <f t="shared" si="14"/>
        <v>249296</v>
      </c>
      <c r="G73" s="29">
        <f t="shared" si="14"/>
        <v>155317.71</v>
      </c>
      <c r="H73" s="29">
        <f t="shared" si="14"/>
        <v>-48046.67</v>
      </c>
      <c r="I73" s="29">
        <f t="shared" si="14"/>
        <v>107271.03999999999</v>
      </c>
      <c r="J73" s="29">
        <f t="shared" si="14"/>
        <v>0</v>
      </c>
      <c r="K73" s="29">
        <f t="shared" si="14"/>
        <v>0</v>
      </c>
      <c r="L73" s="29">
        <f t="shared" si="14"/>
        <v>0</v>
      </c>
      <c r="M73" s="6"/>
    </row>
    <row r="74" spans="1:13" ht="102.75" customHeight="1" x14ac:dyDescent="0.2">
      <c r="A74" s="39" t="s">
        <v>81</v>
      </c>
      <c r="B74" s="7" t="s">
        <v>33</v>
      </c>
      <c r="C74" s="12" t="s">
        <v>82</v>
      </c>
      <c r="D74" s="26">
        <v>144054.26</v>
      </c>
      <c r="E74" s="27">
        <v>155621.21</v>
      </c>
      <c r="F74" s="27">
        <v>299675.46999999997</v>
      </c>
      <c r="G74" s="27">
        <v>342659.69</v>
      </c>
      <c r="H74" s="27">
        <v>0</v>
      </c>
      <c r="I74" s="27">
        <v>342659.69</v>
      </c>
      <c r="J74" s="27">
        <v>0</v>
      </c>
      <c r="K74" s="27">
        <v>0</v>
      </c>
      <c r="L74" s="28">
        <v>0</v>
      </c>
      <c r="M74" s="14" t="s">
        <v>135</v>
      </c>
    </row>
    <row r="75" spans="1:13" x14ac:dyDescent="0.2">
      <c r="A75" s="39"/>
      <c r="B75" s="40" t="s">
        <v>18</v>
      </c>
      <c r="C75" s="40"/>
      <c r="D75" s="15">
        <f>SUM(D74)</f>
        <v>144054.26</v>
      </c>
      <c r="E75" s="15">
        <f t="shared" ref="E75:L75" si="15">SUM(E74)</f>
        <v>155621.21</v>
      </c>
      <c r="F75" s="15">
        <f t="shared" si="15"/>
        <v>299675.46999999997</v>
      </c>
      <c r="G75" s="15">
        <f t="shared" si="15"/>
        <v>342659.69</v>
      </c>
      <c r="H75" s="15">
        <f t="shared" si="15"/>
        <v>0</v>
      </c>
      <c r="I75" s="15">
        <f t="shared" si="15"/>
        <v>342659.69</v>
      </c>
      <c r="J75" s="15">
        <f t="shared" si="15"/>
        <v>0</v>
      </c>
      <c r="K75" s="15">
        <f t="shared" si="15"/>
        <v>0</v>
      </c>
      <c r="L75" s="15">
        <f t="shared" si="15"/>
        <v>0</v>
      </c>
      <c r="M75" s="6"/>
    </row>
    <row r="76" spans="1:13" x14ac:dyDescent="0.2">
      <c r="A76" s="40" t="s">
        <v>83</v>
      </c>
      <c r="B76" s="40"/>
      <c r="C76" s="40"/>
      <c r="D76" s="29">
        <f>D75</f>
        <v>144054.26</v>
      </c>
      <c r="E76" s="29">
        <f t="shared" ref="E76:L76" si="16">E75</f>
        <v>155621.21</v>
      </c>
      <c r="F76" s="29">
        <f t="shared" si="16"/>
        <v>299675.46999999997</v>
      </c>
      <c r="G76" s="29">
        <f t="shared" si="16"/>
        <v>342659.69</v>
      </c>
      <c r="H76" s="29">
        <f t="shared" si="16"/>
        <v>0</v>
      </c>
      <c r="I76" s="29">
        <f t="shared" si="16"/>
        <v>342659.69</v>
      </c>
      <c r="J76" s="29">
        <f t="shared" si="16"/>
        <v>0</v>
      </c>
      <c r="K76" s="29">
        <f t="shared" si="16"/>
        <v>0</v>
      </c>
      <c r="L76" s="29">
        <f t="shared" si="16"/>
        <v>0</v>
      </c>
      <c r="M76" s="6"/>
    </row>
    <row r="77" spans="1:13" ht="104.25" customHeight="1" x14ac:dyDescent="0.2">
      <c r="A77" s="39" t="s">
        <v>84</v>
      </c>
      <c r="B77" s="7" t="s">
        <v>54</v>
      </c>
      <c r="C77" s="12" t="s">
        <v>85</v>
      </c>
      <c r="D77" s="26">
        <v>183214</v>
      </c>
      <c r="E77" s="27">
        <v>8000</v>
      </c>
      <c r="F77" s="27">
        <v>191214</v>
      </c>
      <c r="G77" s="27">
        <v>26214</v>
      </c>
      <c r="H77" s="27">
        <v>0</v>
      </c>
      <c r="I77" s="27">
        <v>26214</v>
      </c>
      <c r="J77" s="27">
        <v>0</v>
      </c>
      <c r="K77" s="27">
        <v>0</v>
      </c>
      <c r="L77" s="28">
        <v>0</v>
      </c>
      <c r="M77" s="14" t="s">
        <v>107</v>
      </c>
    </row>
    <row r="78" spans="1:13" x14ac:dyDescent="0.2">
      <c r="A78" s="39"/>
      <c r="B78" s="40" t="s">
        <v>94</v>
      </c>
      <c r="C78" s="40"/>
      <c r="D78" s="15">
        <f>SUM(D77)</f>
        <v>183214</v>
      </c>
      <c r="E78" s="15">
        <f t="shared" ref="E78:L78" si="17">SUM(E77)</f>
        <v>8000</v>
      </c>
      <c r="F78" s="15">
        <f t="shared" si="17"/>
        <v>191214</v>
      </c>
      <c r="G78" s="15">
        <f t="shared" si="17"/>
        <v>26214</v>
      </c>
      <c r="H78" s="15">
        <f t="shared" si="17"/>
        <v>0</v>
      </c>
      <c r="I78" s="15">
        <f t="shared" si="17"/>
        <v>26214</v>
      </c>
      <c r="J78" s="15">
        <f t="shared" si="17"/>
        <v>0</v>
      </c>
      <c r="K78" s="15">
        <f t="shared" si="17"/>
        <v>0</v>
      </c>
      <c r="L78" s="15">
        <f t="shared" si="17"/>
        <v>0</v>
      </c>
      <c r="M78" s="6"/>
    </row>
    <row r="79" spans="1:13" x14ac:dyDescent="0.2">
      <c r="A79" s="40" t="s">
        <v>86</v>
      </c>
      <c r="B79" s="40"/>
      <c r="C79" s="40"/>
      <c r="D79" s="29">
        <f>D78</f>
        <v>183214</v>
      </c>
      <c r="E79" s="29">
        <f t="shared" ref="E79:L79" si="18">E78</f>
        <v>8000</v>
      </c>
      <c r="F79" s="29">
        <f t="shared" si="18"/>
        <v>191214</v>
      </c>
      <c r="G79" s="29">
        <f t="shared" si="18"/>
        <v>26214</v>
      </c>
      <c r="H79" s="29">
        <f t="shared" si="18"/>
        <v>0</v>
      </c>
      <c r="I79" s="29">
        <f t="shared" si="18"/>
        <v>26214</v>
      </c>
      <c r="J79" s="29">
        <f t="shared" si="18"/>
        <v>0</v>
      </c>
      <c r="K79" s="29">
        <f t="shared" si="18"/>
        <v>0</v>
      </c>
      <c r="L79" s="29">
        <f t="shared" si="18"/>
        <v>0</v>
      </c>
      <c r="M79" s="6"/>
    </row>
    <row r="80" spans="1:13" x14ac:dyDescent="0.2">
      <c r="A80" s="39" t="s">
        <v>87</v>
      </c>
      <c r="B80" s="39" t="s">
        <v>19</v>
      </c>
      <c r="C80" s="45" t="s">
        <v>88</v>
      </c>
      <c r="D80" s="49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20000</v>
      </c>
      <c r="L80" s="47">
        <v>20000</v>
      </c>
      <c r="M80" s="51" t="s">
        <v>97</v>
      </c>
    </row>
    <row r="81" spans="1:13" ht="67.5" customHeight="1" x14ac:dyDescent="0.2">
      <c r="A81" s="39"/>
      <c r="B81" s="39"/>
      <c r="C81" s="46"/>
      <c r="D81" s="50"/>
      <c r="E81" s="43"/>
      <c r="F81" s="43"/>
      <c r="G81" s="43"/>
      <c r="H81" s="43"/>
      <c r="I81" s="43"/>
      <c r="J81" s="43"/>
      <c r="K81" s="43"/>
      <c r="L81" s="48"/>
      <c r="M81" s="52"/>
    </row>
    <row r="82" spans="1:13" ht="80.25" customHeight="1" x14ac:dyDescent="0.2">
      <c r="A82" s="39"/>
      <c r="B82" s="39"/>
      <c r="C82" s="12" t="s">
        <v>89</v>
      </c>
      <c r="D82" s="19">
        <v>9811.15</v>
      </c>
      <c r="E82" s="20">
        <v>0</v>
      </c>
      <c r="F82" s="20">
        <v>9811.15</v>
      </c>
      <c r="G82" s="20">
        <v>15882.8</v>
      </c>
      <c r="H82" s="20">
        <v>0</v>
      </c>
      <c r="I82" s="20">
        <v>15882.8</v>
      </c>
      <c r="J82" s="20">
        <v>0</v>
      </c>
      <c r="K82" s="20">
        <v>1807</v>
      </c>
      <c r="L82" s="21">
        <v>1807</v>
      </c>
      <c r="M82" s="31" t="s">
        <v>98</v>
      </c>
    </row>
    <row r="83" spans="1:13" x14ac:dyDescent="0.2">
      <c r="A83" s="39"/>
      <c r="B83" s="40" t="s">
        <v>18</v>
      </c>
      <c r="C83" s="40"/>
      <c r="D83" s="22">
        <f>SUM(D80:D82)</f>
        <v>9811.15</v>
      </c>
      <c r="E83" s="22">
        <f t="shared" ref="E83:L83" si="19">SUM(E80:E82)</f>
        <v>0</v>
      </c>
      <c r="F83" s="22">
        <f t="shared" si="19"/>
        <v>9811.15</v>
      </c>
      <c r="G83" s="22">
        <f t="shared" si="19"/>
        <v>15882.8</v>
      </c>
      <c r="H83" s="22">
        <f t="shared" si="19"/>
        <v>0</v>
      </c>
      <c r="I83" s="22">
        <f t="shared" si="19"/>
        <v>15882.8</v>
      </c>
      <c r="J83" s="22">
        <f t="shared" si="19"/>
        <v>0</v>
      </c>
      <c r="K83" s="22">
        <f t="shared" si="19"/>
        <v>21807</v>
      </c>
      <c r="L83" s="22">
        <f t="shared" si="19"/>
        <v>21807</v>
      </c>
      <c r="M83" s="6"/>
    </row>
    <row r="84" spans="1:13" ht="103.5" customHeight="1" x14ac:dyDescent="0.2">
      <c r="A84" s="39"/>
      <c r="B84" s="39" t="s">
        <v>77</v>
      </c>
      <c r="C84" s="12" t="s">
        <v>92</v>
      </c>
      <c r="D84" s="32">
        <v>642532.01000000013</v>
      </c>
      <c r="E84" s="33">
        <v>-281836</v>
      </c>
      <c r="F84" s="33">
        <v>360696.00999999983</v>
      </c>
      <c r="G84" s="33">
        <v>789839.58</v>
      </c>
      <c r="H84" s="33">
        <v>0</v>
      </c>
      <c r="I84" s="33">
        <v>789839.58</v>
      </c>
      <c r="J84" s="33">
        <v>800337.92999999993</v>
      </c>
      <c r="K84" s="33">
        <v>0</v>
      </c>
      <c r="L84" s="34">
        <v>800337.92999999993</v>
      </c>
      <c r="M84" s="31" t="s">
        <v>95</v>
      </c>
    </row>
    <row r="85" spans="1:13" ht="114.75" customHeight="1" x14ac:dyDescent="0.2">
      <c r="A85" s="39"/>
      <c r="B85" s="39"/>
      <c r="C85" s="30" t="s">
        <v>93</v>
      </c>
      <c r="D85" s="35">
        <v>192048.66</v>
      </c>
      <c r="E85" s="36">
        <v>24443</v>
      </c>
      <c r="F85" s="36">
        <v>216491.66</v>
      </c>
      <c r="G85" s="36">
        <v>271052</v>
      </c>
      <c r="H85" s="36">
        <v>0</v>
      </c>
      <c r="I85" s="36">
        <v>271052</v>
      </c>
      <c r="J85" s="36">
        <v>271175</v>
      </c>
      <c r="K85" s="36">
        <v>0</v>
      </c>
      <c r="L85" s="37">
        <v>271175</v>
      </c>
      <c r="M85" s="31" t="s">
        <v>96</v>
      </c>
    </row>
    <row r="86" spans="1:13" x14ac:dyDescent="0.2">
      <c r="A86" s="39"/>
      <c r="B86" s="40" t="s">
        <v>18</v>
      </c>
      <c r="C86" s="40"/>
      <c r="D86" s="15">
        <f>SUM(D84:D85)</f>
        <v>834580.67000000016</v>
      </c>
      <c r="E86" s="15">
        <f t="shared" ref="E86:L86" si="20">SUM(E84:E85)</f>
        <v>-257393</v>
      </c>
      <c r="F86" s="15">
        <f t="shared" si="20"/>
        <v>577187.66999999981</v>
      </c>
      <c r="G86" s="15">
        <f t="shared" si="20"/>
        <v>1060891.58</v>
      </c>
      <c r="H86" s="15">
        <f t="shared" si="20"/>
        <v>0</v>
      </c>
      <c r="I86" s="15">
        <f t="shared" si="20"/>
        <v>1060891.58</v>
      </c>
      <c r="J86" s="15">
        <f t="shared" si="20"/>
        <v>1071512.93</v>
      </c>
      <c r="K86" s="15">
        <f t="shared" si="20"/>
        <v>0</v>
      </c>
      <c r="L86" s="15">
        <f t="shared" si="20"/>
        <v>1071512.93</v>
      </c>
      <c r="M86" s="6"/>
    </row>
    <row r="87" spans="1:13" x14ac:dyDescent="0.2">
      <c r="A87" s="40" t="s">
        <v>90</v>
      </c>
      <c r="B87" s="40"/>
      <c r="C87" s="40"/>
      <c r="D87" s="8">
        <f>D86+D83</f>
        <v>844391.82000000018</v>
      </c>
      <c r="E87" s="8">
        <f t="shared" ref="E87:L87" si="21">E86+E83</f>
        <v>-257393</v>
      </c>
      <c r="F87" s="8">
        <f t="shared" si="21"/>
        <v>586998.81999999983</v>
      </c>
      <c r="G87" s="8">
        <f t="shared" si="21"/>
        <v>1076774.3800000001</v>
      </c>
      <c r="H87" s="8">
        <f t="shared" si="21"/>
        <v>0</v>
      </c>
      <c r="I87" s="8">
        <f t="shared" si="21"/>
        <v>1076774.3800000001</v>
      </c>
      <c r="J87" s="8">
        <f t="shared" si="21"/>
        <v>1071512.93</v>
      </c>
      <c r="K87" s="8">
        <f t="shared" si="21"/>
        <v>21807</v>
      </c>
      <c r="L87" s="8">
        <f t="shared" si="21"/>
        <v>1093319.93</v>
      </c>
      <c r="M87" s="6"/>
    </row>
    <row r="88" spans="1:13" x14ac:dyDescent="0.2">
      <c r="A88" s="44" t="s">
        <v>91</v>
      </c>
      <c r="B88" s="44"/>
      <c r="C88" s="44"/>
      <c r="D88" s="38">
        <f t="shared" ref="D88:L88" si="22">D87+D79+D76+D73+D64+D49</f>
        <v>6190387.9600000009</v>
      </c>
      <c r="E88" s="38">
        <f t="shared" si="22"/>
        <v>1596706.2499999998</v>
      </c>
      <c r="F88" s="8">
        <f t="shared" si="22"/>
        <v>7787094.21</v>
      </c>
      <c r="G88" s="8">
        <f t="shared" si="22"/>
        <v>7742239.5499999998</v>
      </c>
      <c r="H88" s="8">
        <f t="shared" si="22"/>
        <v>1952965.1700000002</v>
      </c>
      <c r="I88" s="8">
        <f t="shared" si="22"/>
        <v>9695204.7200000007</v>
      </c>
      <c r="J88" s="8">
        <f t="shared" si="22"/>
        <v>5326248.38</v>
      </c>
      <c r="K88" s="8">
        <f t="shared" si="22"/>
        <v>1493476.29</v>
      </c>
      <c r="L88" s="8">
        <f t="shared" si="22"/>
        <v>6819724.6699999999</v>
      </c>
      <c r="M88" s="9"/>
    </row>
    <row r="90" spans="1:13" x14ac:dyDescent="0.2">
      <c r="E90" s="13"/>
      <c r="H90" s="13"/>
      <c r="K90" s="13"/>
    </row>
    <row r="91" spans="1:13" x14ac:dyDescent="0.2">
      <c r="H91" s="13"/>
    </row>
  </sheetData>
  <autoFilter ref="A3:L88"/>
  <mergeCells count="98">
    <mergeCell ref="K80:K81"/>
    <mergeCell ref="L80:L81"/>
    <mergeCell ref="M80:M81"/>
    <mergeCell ref="K69:K70"/>
    <mergeCell ref="L69:L70"/>
    <mergeCell ref="M69:M70"/>
    <mergeCell ref="D80:D81"/>
    <mergeCell ref="E80:E81"/>
    <mergeCell ref="F80:F81"/>
    <mergeCell ref="G80:G81"/>
    <mergeCell ref="J80:J81"/>
    <mergeCell ref="H80:H81"/>
    <mergeCell ref="I80:I81"/>
    <mergeCell ref="M24:M25"/>
    <mergeCell ref="A50:A63"/>
    <mergeCell ref="C69:C70"/>
    <mergeCell ref="D69:D70"/>
    <mergeCell ref="E69:E70"/>
    <mergeCell ref="F69:F70"/>
    <mergeCell ref="G69:G70"/>
    <mergeCell ref="H69:H70"/>
    <mergeCell ref="I69:I70"/>
    <mergeCell ref="J69:J70"/>
    <mergeCell ref="H30:H31"/>
    <mergeCell ref="I30:I31"/>
    <mergeCell ref="J30:J31"/>
    <mergeCell ref="K30:K31"/>
    <mergeCell ref="A65:A72"/>
    <mergeCell ref="B65:B67"/>
    <mergeCell ref="M4:M5"/>
    <mergeCell ref="C30:C31"/>
    <mergeCell ref="D30:D31"/>
    <mergeCell ref="E30:E31"/>
    <mergeCell ref="F30:F31"/>
    <mergeCell ref="G30:G31"/>
    <mergeCell ref="L30:L31"/>
    <mergeCell ref="M30:M31"/>
    <mergeCell ref="H24:H25"/>
    <mergeCell ref="I24:I25"/>
    <mergeCell ref="J24:J25"/>
    <mergeCell ref="K24:K25"/>
    <mergeCell ref="L24:L25"/>
    <mergeCell ref="G24:G25"/>
    <mergeCell ref="I4:I5"/>
    <mergeCell ref="J4:J5"/>
    <mergeCell ref="K4:K5"/>
    <mergeCell ref="L4:L5"/>
    <mergeCell ref="A64:C64"/>
    <mergeCell ref="C4:C5"/>
    <mergeCell ref="D4:D5"/>
    <mergeCell ref="E4:E5"/>
    <mergeCell ref="F4:F5"/>
    <mergeCell ref="C24:C25"/>
    <mergeCell ref="D24:D25"/>
    <mergeCell ref="E24:E25"/>
    <mergeCell ref="F24:F25"/>
    <mergeCell ref="B40:B41"/>
    <mergeCell ref="B42:C42"/>
    <mergeCell ref="B43:B45"/>
    <mergeCell ref="B46:C46"/>
    <mergeCell ref="B48:C48"/>
    <mergeCell ref="A73:C73"/>
    <mergeCell ref="A74:A75"/>
    <mergeCell ref="B75:C75"/>
    <mergeCell ref="A76:C76"/>
    <mergeCell ref="A77:A78"/>
    <mergeCell ref="B78:C78"/>
    <mergeCell ref="A88:C88"/>
    <mergeCell ref="A87:C87"/>
    <mergeCell ref="A79:C79"/>
    <mergeCell ref="A80:A86"/>
    <mergeCell ref="B80:B82"/>
    <mergeCell ref="B83:C83"/>
    <mergeCell ref="B84:B85"/>
    <mergeCell ref="B86:C86"/>
    <mergeCell ref="C80:C81"/>
    <mergeCell ref="B68:C68"/>
    <mergeCell ref="B69:B71"/>
    <mergeCell ref="B72:C72"/>
    <mergeCell ref="A49:C49"/>
    <mergeCell ref="B50:B62"/>
    <mergeCell ref="B63:C63"/>
    <mergeCell ref="B24:B28"/>
    <mergeCell ref="B29:C29"/>
    <mergeCell ref="B30:B38"/>
    <mergeCell ref="B39:C39"/>
    <mergeCell ref="A1:M1"/>
    <mergeCell ref="A4:A48"/>
    <mergeCell ref="B4:B7"/>
    <mergeCell ref="B8:C8"/>
    <mergeCell ref="B9:B14"/>
    <mergeCell ref="B15:C15"/>
    <mergeCell ref="B16:B17"/>
    <mergeCell ref="B18:C18"/>
    <mergeCell ref="B19:B22"/>
    <mergeCell ref="B23:C23"/>
    <mergeCell ref="H4:H5"/>
    <mergeCell ref="G4:G5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ПЗ№9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Никитенко Егор Фёдорович</dc:creator>
  <cp:lastModifiedBy>Рыженкова Елена Николаевна</cp:lastModifiedBy>
  <cp:lastPrinted>2020-02-20T14:14:17Z</cp:lastPrinted>
  <dcterms:created xsi:type="dcterms:W3CDTF">2020-02-20T08:45:44Z</dcterms:created>
  <dcterms:modified xsi:type="dcterms:W3CDTF">2020-02-21T06:30:13Z</dcterms:modified>
</cp:coreProperties>
</file>