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Расчеты 2018 без учр.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X18" i="1" l="1"/>
  <c r="W18" i="1"/>
  <c r="V18" i="1"/>
  <c r="U18" i="1"/>
  <c r="T18" i="1"/>
  <c r="S18" i="1"/>
  <c r="N18" i="1"/>
  <c r="M18" i="1"/>
  <c r="L18" i="1"/>
  <c r="I18" i="1"/>
  <c r="G18" i="1"/>
  <c r="F18" i="1"/>
  <c r="E18" i="1"/>
  <c r="D18" i="1"/>
  <c r="X17" i="1"/>
  <c r="W17" i="1"/>
  <c r="V17" i="1"/>
  <c r="U17" i="1"/>
  <c r="T17" i="1"/>
  <c r="S17" i="1"/>
  <c r="N17" i="1"/>
  <c r="M17" i="1"/>
  <c r="L17" i="1"/>
  <c r="I17" i="1"/>
  <c r="G17" i="1"/>
  <c r="F17" i="1"/>
  <c r="E17" i="1"/>
  <c r="D17" i="1"/>
  <c r="Y16" i="1"/>
  <c r="X16" i="1"/>
  <c r="V16" i="1"/>
  <c r="U16" i="1"/>
  <c r="T16" i="1"/>
  <c r="S16" i="1"/>
  <c r="N16" i="1"/>
  <c r="M16" i="1"/>
  <c r="L16" i="1"/>
  <c r="I16" i="1"/>
  <c r="G16" i="1"/>
  <c r="F16" i="1"/>
  <c r="D16" i="1"/>
  <c r="Y15" i="1"/>
  <c r="X15" i="1"/>
  <c r="W15" i="1"/>
  <c r="V15" i="1"/>
  <c r="U15" i="1"/>
  <c r="T15" i="1"/>
  <c r="S15" i="1"/>
  <c r="N15" i="1"/>
  <c r="M15" i="1"/>
  <c r="L15" i="1"/>
  <c r="J15" i="1"/>
  <c r="I15" i="1"/>
  <c r="G15" i="1"/>
  <c r="F15" i="1"/>
  <c r="E15" i="1"/>
  <c r="D15" i="1"/>
  <c r="AE14" i="1"/>
  <c r="AD14" i="1"/>
  <c r="AC14" i="1"/>
  <c r="AB14" i="1"/>
  <c r="AA14" i="1"/>
  <c r="Z14" i="1"/>
  <c r="X14" i="1"/>
  <c r="W14" i="1"/>
  <c r="V14" i="1"/>
  <c r="U14" i="1"/>
  <c r="T14" i="1"/>
  <c r="S14" i="1"/>
  <c r="N14" i="1"/>
  <c r="M14" i="1"/>
  <c r="L14" i="1"/>
  <c r="K14" i="1"/>
  <c r="I14" i="1"/>
  <c r="G14" i="1"/>
  <c r="F14" i="1"/>
  <c r="E14" i="1"/>
  <c r="D14" i="1"/>
  <c r="X13" i="1"/>
  <c r="W13" i="1"/>
  <c r="V13" i="1"/>
  <c r="U13" i="1"/>
  <c r="T13" i="1"/>
  <c r="S13" i="1"/>
  <c r="N13" i="1"/>
  <c r="M13" i="1"/>
  <c r="L13" i="1"/>
  <c r="K13" i="1"/>
  <c r="I13" i="1"/>
  <c r="G13" i="1"/>
  <c r="F13" i="1"/>
  <c r="E13" i="1"/>
  <c r="D13" i="1"/>
  <c r="X12" i="1"/>
  <c r="W12" i="1"/>
  <c r="V12" i="1"/>
  <c r="U12" i="1"/>
  <c r="T12" i="1"/>
  <c r="S12" i="1"/>
  <c r="N12" i="1"/>
  <c r="M12" i="1"/>
  <c r="L12" i="1"/>
  <c r="I12" i="1"/>
  <c r="G12" i="1"/>
  <c r="F12" i="1"/>
  <c r="E12" i="1"/>
  <c r="D12" i="1"/>
  <c r="X11" i="1"/>
  <c r="V11" i="1"/>
  <c r="U11" i="1"/>
  <c r="T11" i="1"/>
  <c r="S11" i="1"/>
  <c r="N11" i="1"/>
  <c r="M11" i="1"/>
  <c r="L11" i="1"/>
  <c r="K11" i="1"/>
  <c r="I11" i="1"/>
  <c r="G11" i="1"/>
  <c r="F11" i="1"/>
  <c r="D11" i="1"/>
  <c r="X10" i="1"/>
  <c r="W10" i="1"/>
  <c r="V10" i="1"/>
  <c r="U10" i="1"/>
  <c r="T10" i="1"/>
  <c r="S10" i="1"/>
  <c r="N10" i="1"/>
  <c r="M10" i="1"/>
  <c r="L10" i="1"/>
  <c r="I10" i="1"/>
  <c r="G10" i="1"/>
  <c r="F10" i="1"/>
  <c r="E10" i="1"/>
  <c r="D10" i="1"/>
  <c r="Y9" i="1"/>
  <c r="X9" i="1"/>
  <c r="W9" i="1"/>
  <c r="V9" i="1"/>
  <c r="U9" i="1"/>
  <c r="T9" i="1"/>
  <c r="S9" i="1"/>
  <c r="N9" i="1"/>
  <c r="M9" i="1"/>
  <c r="L9" i="1"/>
  <c r="I9" i="1"/>
  <c r="G9" i="1"/>
  <c r="F9" i="1"/>
  <c r="E9" i="1"/>
  <c r="D9" i="1"/>
  <c r="X8" i="1"/>
  <c r="W8" i="1"/>
  <c r="V8" i="1"/>
  <c r="U8" i="1"/>
  <c r="T8" i="1"/>
  <c r="S8" i="1"/>
  <c r="N8" i="1"/>
  <c r="M8" i="1"/>
  <c r="L8" i="1"/>
  <c r="I8" i="1"/>
  <c r="G8" i="1"/>
  <c r="F8" i="1"/>
  <c r="E8" i="1"/>
  <c r="D8" i="1"/>
  <c r="Y7" i="1"/>
  <c r="X7" i="1"/>
  <c r="W7" i="1"/>
  <c r="V7" i="1"/>
  <c r="U7" i="1"/>
  <c r="T7" i="1"/>
  <c r="S7" i="1"/>
  <c r="N7" i="1"/>
  <c r="M7" i="1"/>
  <c r="L7" i="1"/>
  <c r="I7" i="1"/>
  <c r="G7" i="1"/>
  <c r="F7" i="1"/>
  <c r="E7" i="1"/>
  <c r="D7" i="1"/>
  <c r="X6" i="1"/>
  <c r="W6" i="1"/>
  <c r="V6" i="1"/>
  <c r="U6" i="1"/>
  <c r="T6" i="1"/>
  <c r="S6" i="1"/>
  <c r="N6" i="1"/>
  <c r="M6" i="1"/>
  <c r="L6" i="1"/>
  <c r="I6" i="1"/>
  <c r="G6" i="1"/>
  <c r="F6" i="1"/>
  <c r="E6" i="1"/>
  <c r="D6" i="1"/>
  <c r="X5" i="1"/>
  <c r="W5" i="1"/>
  <c r="V5" i="1"/>
  <c r="U5" i="1"/>
  <c r="T5" i="1"/>
  <c r="S5" i="1"/>
  <c r="N5" i="1"/>
  <c r="M5" i="1"/>
  <c r="L5" i="1"/>
  <c r="I5" i="1"/>
  <c r="G5" i="1"/>
  <c r="F5" i="1"/>
  <c r="E5" i="1"/>
  <c r="D5" i="1"/>
</calcChain>
</file>

<file path=xl/sharedStrings.xml><?xml version="1.0" encoding="utf-8"?>
<sst xmlns="http://schemas.openxmlformats.org/spreadsheetml/2006/main" count="63" uniqueCount="63">
  <si>
    <t>Расчет показателей ГРБС Ленинградской области по оценке качества финансового менеджмента за 2018 год, не осуществлявших в 2018 году полномочия учредителя (ГРБС)</t>
  </si>
  <si>
    <t>№ п/п</t>
  </si>
  <si>
    <t>Наименование ГРБС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</si>
  <si>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</si>
  <si>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</si>
  <si>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</si>
  <si>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</si>
  <si>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</si>
  <si>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</si>
  <si>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</si>
  <si>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</si>
  <si>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</si>
  <si>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</si>
  <si>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</si>
  <si>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</si>
  <si>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</si>
  <si>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</si>
  <si>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</si>
  <si>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Р16</t>
  </si>
  <si>
    <t>Р17</t>
  </si>
  <si>
    <t>Р18</t>
  </si>
  <si>
    <t>Р19</t>
  </si>
  <si>
    <t>Р20</t>
  </si>
  <si>
    <t>Р21</t>
  </si>
  <si>
    <t>Р22</t>
  </si>
  <si>
    <t>Р23</t>
  </si>
  <si>
    <t>Р24</t>
  </si>
  <si>
    <t>Р25</t>
  </si>
  <si>
    <t>Р26</t>
  </si>
  <si>
    <t>Р27</t>
  </si>
  <si>
    <t>Р28</t>
  </si>
  <si>
    <t>Р30</t>
  </si>
  <si>
    <t>Р31</t>
  </si>
  <si>
    <t>Р32</t>
  </si>
  <si>
    <t>Р33</t>
  </si>
  <si>
    <t>047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</si>
  <si>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</si>
  <si>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065</t>
  </si>
  <si>
    <t>Избирательная комиссия Ленинградской области</t>
  </si>
  <si>
    <t>078</t>
  </si>
  <si>
    <t>Контрольно-счетная палата Ленинградской области</t>
  </si>
  <si>
    <t>121</t>
  </si>
  <si>
    <t>Представительство Губернатора и Правительства Ленинградской области при Правительстве Российской Федерации</t>
  </si>
  <si>
    <t>133</t>
  </si>
  <si>
    <t>Управление делами Правительства Ленинградской области</t>
  </si>
  <si>
    <t>931</t>
  </si>
  <si>
    <t>Управление записи актов гражданского состояния Ленинградской области</t>
  </si>
  <si>
    <t>949</t>
  </si>
  <si>
    <t>Уполномоченный по защите прав предпринимателей в Ленинградской области</t>
  </si>
  <si>
    <t>960</t>
  </si>
  <si>
    <t>Законодательное собрание Ленинградской области</t>
  </si>
  <si>
    <t>976</t>
  </si>
  <si>
    <t>Комитет по печати и связям с общественностью Ленинградской области</t>
  </si>
  <si>
    <t>984</t>
  </si>
  <si>
    <t>Комитет по жилищно-коммунальному хозяйству   Ленинградской области</t>
  </si>
  <si>
    <t>985</t>
  </si>
  <si>
    <t>Комитет финансов Ленинградской области</t>
  </si>
  <si>
    <t>992</t>
  </si>
  <si>
    <t>Управление Ленинградской области по государственному техническому надзору и контролю</t>
  </si>
  <si>
    <t>995</t>
  </si>
  <si>
    <t>Уполномоченный по правам человека в Ленинградской области</t>
  </si>
  <si>
    <t>998</t>
  </si>
  <si>
    <t>Уполномоченный по правам ребенка в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</si>
</sst>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8"/>
      <name val="Times New Roman"/>
      <family val="1"/>
      <charset val="204"/>
    </font>
    <font>
      <sz val="1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8" fillId="0" borderId="29" xfId="0" applyNumberFormat="1" applyFont="1" applyFill="1" applyBorder="1" applyAlignment="1" applyProtection="1">
      <alignment horizontal="left" vertical="center" wrapText="1"/>
    </xf>
    <xf numFmtId="1" fontId="8" fillId="2" borderId="24" xfId="0" applyNumberFormat="1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8" fillId="0" borderId="23" xfId="0" applyNumberFormat="1" applyFont="1" applyFill="1" applyBorder="1" applyAlignment="1" applyProtection="1">
      <alignment horizontal="left" vertical="center" wrapText="1"/>
    </xf>
    <xf numFmtId="0" fontId="9" fillId="2" borderId="21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0" fillId="0" borderId="0" xfId="0" applyFont="1"/>
    <xf numFmtId="49" fontId="10" fillId="0" borderId="0" xfId="0" applyNumberFormat="1" applyFont="1"/>
    <xf numFmtId="0" fontId="0" fillId="0" borderId="0" xfId="0" applyFill="1"/>
    <xf numFmtId="0" fontId="11" fillId="0" borderId="0" xfId="0" applyFont="1"/>
    <xf numFmtId="0" fontId="11" fillId="0" borderId="0" xfId="0" applyFont="1" applyFill="1"/>
    <xf numFmtId="1" fontId="8" fillId="2" borderId="30" xfId="0" applyNumberFormat="1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ozova-es/Desktop/&#1054;&#1094;&#1077;&#1085;&#1082;&#1072;%20&#1060;&#1052;%20&#1079;&#1072;%202018%20&#1075;&#1086;&#1076;/&#1054;&#1094;&#1077;&#1085;&#1082;&#1072;%20&#1060;&#1052;%20&#1079;&#1072;%202018%20&#1075;&#1086;&#1076;/&#1053;&#1086;&#1074;&#1072;&#1103;%20&#1092;&#1086;&#1088;&#1084;&#1072;%20&#1076;&#1083;&#1103;%20&#1079;&#1072;&#1087;&#1086;&#1083;&#1085;&#1077;&#1085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ozova-es/Desktop/&#1054;&#1094;&#1077;&#1085;&#1082;&#1072;%20&#1060;&#1052;%20&#1079;&#1072;%202018%20&#1075;&#1086;&#1076;/&#1056;&#1077;&#1081;&#1090;&#1080;&#1085;&#1075;%202018%20&#1075;&#1086;&#1076;&#1072;%20&#1073;&#1077;&#1079;%20&#1056;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E4">
            <v>100</v>
          </cell>
        </row>
        <row r="5">
          <cell r="E5">
            <v>100</v>
          </cell>
          <cell r="G5">
            <v>0</v>
          </cell>
          <cell r="I5">
            <v>0</v>
          </cell>
          <cell r="K5">
            <v>96</v>
          </cell>
          <cell r="O5">
            <v>0</v>
          </cell>
          <cell r="U5">
            <v>0</v>
          </cell>
          <cell r="W5">
            <v>0</v>
          </cell>
          <cell r="Y5">
            <v>0</v>
          </cell>
          <cell r="AI5">
            <v>99.3</v>
          </cell>
          <cell r="AK5">
            <v>0</v>
          </cell>
          <cell r="AM5">
            <v>1.78</v>
          </cell>
          <cell r="AO5">
            <v>0</v>
          </cell>
          <cell r="AQ5">
            <v>0</v>
          </cell>
          <cell r="AS5">
            <v>6.15</v>
          </cell>
        </row>
        <row r="6">
          <cell r="E6">
            <v>100</v>
          </cell>
          <cell r="G6">
            <v>0</v>
          </cell>
          <cell r="I6">
            <v>0</v>
          </cell>
          <cell r="K6">
            <v>91</v>
          </cell>
          <cell r="O6">
            <v>0</v>
          </cell>
          <cell r="U6">
            <v>0</v>
          </cell>
          <cell r="W6">
            <v>0</v>
          </cell>
          <cell r="Y6">
            <v>0</v>
          </cell>
          <cell r="AI6">
            <v>98.1</v>
          </cell>
          <cell r="AK6">
            <v>0</v>
          </cell>
          <cell r="AM6">
            <v>10.82</v>
          </cell>
          <cell r="AO6">
            <v>0</v>
          </cell>
          <cell r="AQ6">
            <v>0</v>
          </cell>
          <cell r="AS6">
            <v>3.34</v>
          </cell>
        </row>
        <row r="9">
          <cell r="E9">
            <v>75</v>
          </cell>
          <cell r="G9">
            <v>0</v>
          </cell>
          <cell r="I9">
            <v>0</v>
          </cell>
          <cell r="K9">
            <v>100</v>
          </cell>
          <cell r="O9">
            <v>0</v>
          </cell>
          <cell r="U9">
            <v>0</v>
          </cell>
          <cell r="W9">
            <v>0</v>
          </cell>
          <cell r="Y9">
            <v>0</v>
          </cell>
          <cell r="AI9">
            <v>99.2</v>
          </cell>
          <cell r="AK9">
            <v>0</v>
          </cell>
          <cell r="AM9">
            <v>5.92</v>
          </cell>
          <cell r="AO9">
            <v>0</v>
          </cell>
          <cell r="AQ9">
            <v>0</v>
          </cell>
          <cell r="AS9">
            <v>1.62</v>
          </cell>
          <cell r="AU9">
            <v>204.58823529411765</v>
          </cell>
        </row>
        <row r="10">
          <cell r="E10">
            <v>100</v>
          </cell>
          <cell r="G10">
            <v>0</v>
          </cell>
          <cell r="I10">
            <v>0</v>
          </cell>
          <cell r="K10">
            <v>93</v>
          </cell>
          <cell r="O10">
            <v>0</v>
          </cell>
          <cell r="U10">
            <v>0</v>
          </cell>
          <cell r="W10">
            <v>0</v>
          </cell>
          <cell r="Y10">
            <v>0</v>
          </cell>
          <cell r="AI10">
            <v>97</v>
          </cell>
          <cell r="AK10">
            <v>0</v>
          </cell>
          <cell r="AM10">
            <v>25.46</v>
          </cell>
          <cell r="AO10">
            <v>0</v>
          </cell>
          <cell r="AQ10">
            <v>0</v>
          </cell>
          <cell r="AS10">
            <v>4.3600000000000003</v>
          </cell>
        </row>
        <row r="11">
          <cell r="E11">
            <v>100</v>
          </cell>
          <cell r="G11">
            <v>0</v>
          </cell>
          <cell r="I11">
            <v>0</v>
          </cell>
          <cell r="K11">
            <v>100</v>
          </cell>
          <cell r="O11">
            <v>0</v>
          </cell>
          <cell r="U11">
            <v>0</v>
          </cell>
          <cell r="W11">
            <v>0</v>
          </cell>
          <cell r="Y11">
            <v>0</v>
          </cell>
          <cell r="AI11">
            <v>96.9</v>
          </cell>
          <cell r="AK11">
            <v>0</v>
          </cell>
          <cell r="AM11">
            <v>0.71</v>
          </cell>
          <cell r="AO11">
            <v>0</v>
          </cell>
          <cell r="AQ11">
            <v>0</v>
          </cell>
          <cell r="AS11">
            <v>6.56</v>
          </cell>
          <cell r="AU11">
            <v>194.75098978953949</v>
          </cell>
        </row>
        <row r="16">
          <cell r="E16">
            <v>100</v>
          </cell>
          <cell r="G16">
            <v>1</v>
          </cell>
          <cell r="I16">
            <v>0</v>
          </cell>
          <cell r="K16">
            <v>87</v>
          </cell>
          <cell r="O16">
            <v>0</v>
          </cell>
          <cell r="U16">
            <v>0</v>
          </cell>
          <cell r="W16">
            <v>0</v>
          </cell>
          <cell r="Y16">
            <v>0</v>
          </cell>
          <cell r="AI16">
            <v>99.9</v>
          </cell>
          <cell r="AK16">
            <v>0</v>
          </cell>
          <cell r="AM16">
            <v>6.8</v>
          </cell>
          <cell r="AO16">
            <v>0</v>
          </cell>
          <cell r="AQ16">
            <v>0</v>
          </cell>
          <cell r="AS16">
            <v>0.23</v>
          </cell>
        </row>
        <row r="17">
          <cell r="E17">
            <v>100</v>
          </cell>
          <cell r="I17">
            <v>0</v>
          </cell>
          <cell r="K17">
            <v>89</v>
          </cell>
          <cell r="O17">
            <v>0</v>
          </cell>
          <cell r="S17">
            <v>1</v>
          </cell>
          <cell r="U17">
            <v>0</v>
          </cell>
          <cell r="W17">
            <v>0</v>
          </cell>
          <cell r="Y17">
            <v>1</v>
          </cell>
          <cell r="AI17">
            <v>95.9</v>
          </cell>
          <cell r="AK17">
            <v>0</v>
          </cell>
          <cell r="AM17">
            <v>10.97</v>
          </cell>
          <cell r="AO17">
            <v>0</v>
          </cell>
          <cell r="AS17">
            <v>5.74</v>
          </cell>
        </row>
        <row r="19">
          <cell r="E19">
            <v>100</v>
          </cell>
          <cell r="G19">
            <v>0</v>
          </cell>
          <cell r="I19">
            <v>0</v>
          </cell>
          <cell r="K19">
            <v>100</v>
          </cell>
          <cell r="O19">
            <v>0</v>
          </cell>
          <cell r="U19">
            <v>0</v>
          </cell>
          <cell r="W19">
            <v>0</v>
          </cell>
          <cell r="Y19">
            <v>0</v>
          </cell>
          <cell r="AI19">
            <v>93.4</v>
          </cell>
          <cell r="AK19">
            <v>0</v>
          </cell>
          <cell r="AM19">
            <v>2.82</v>
          </cell>
          <cell r="AO19">
            <v>0</v>
          </cell>
          <cell r="AQ19">
            <v>0</v>
          </cell>
          <cell r="AS19">
            <v>7.48</v>
          </cell>
        </row>
        <row r="25">
          <cell r="E25">
            <v>90</v>
          </cell>
          <cell r="G25">
            <v>0</v>
          </cell>
          <cell r="I25">
            <v>0</v>
          </cell>
          <cell r="K25">
            <v>98</v>
          </cell>
          <cell r="O25">
            <v>0</v>
          </cell>
          <cell r="S25">
            <v>1</v>
          </cell>
          <cell r="U25">
            <v>0</v>
          </cell>
          <cell r="W25">
            <v>0</v>
          </cell>
          <cell r="Y25">
            <v>0</v>
          </cell>
          <cell r="AI25">
            <v>95.7</v>
          </cell>
          <cell r="AK25">
            <v>0</v>
          </cell>
          <cell r="AM25">
            <v>5.36</v>
          </cell>
          <cell r="AO25">
            <v>0</v>
          </cell>
          <cell r="AQ25">
            <v>0</v>
          </cell>
          <cell r="AS25">
            <v>5.98</v>
          </cell>
        </row>
        <row r="33">
          <cell r="E33">
            <v>100</v>
          </cell>
          <cell r="G33">
            <v>1</v>
          </cell>
          <cell r="I33">
            <v>0</v>
          </cell>
          <cell r="K33">
            <v>100</v>
          </cell>
          <cell r="O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  <cell r="AI33">
            <v>95.7</v>
          </cell>
          <cell r="AK33">
            <v>0</v>
          </cell>
          <cell r="AM33">
            <v>3.52</v>
          </cell>
          <cell r="AO33">
            <v>0</v>
          </cell>
          <cell r="AQ33">
            <v>0</v>
          </cell>
          <cell r="AS33">
            <v>0.88</v>
          </cell>
          <cell r="AW33">
            <v>75</v>
          </cell>
          <cell r="AY33">
            <v>2</v>
          </cell>
          <cell r="BA33">
            <v>0</v>
          </cell>
          <cell r="BC33">
            <v>50</v>
          </cell>
          <cell r="BE33">
            <v>0</v>
          </cell>
          <cell r="BG33">
            <v>87.45</v>
          </cell>
        </row>
        <row r="34">
          <cell r="E34">
            <v>100</v>
          </cell>
          <cell r="G34">
            <v>0</v>
          </cell>
          <cell r="I34">
            <v>0</v>
          </cell>
          <cell r="K34">
            <v>100</v>
          </cell>
          <cell r="O34">
            <v>0</v>
          </cell>
          <cell r="Q34">
            <v>0</v>
          </cell>
          <cell r="U34">
            <v>0</v>
          </cell>
          <cell r="W34">
            <v>0</v>
          </cell>
          <cell r="Y34">
            <v>0</v>
          </cell>
          <cell r="AI34">
            <v>98.9</v>
          </cell>
          <cell r="AK34">
            <v>0</v>
          </cell>
          <cell r="AM34">
            <v>4.16</v>
          </cell>
          <cell r="AO34">
            <v>0</v>
          </cell>
          <cell r="AQ34">
            <v>0</v>
          </cell>
          <cell r="AS34">
            <v>7.0000000000000007E-2</v>
          </cell>
          <cell r="AU34">
            <v>57328.080622995876</v>
          </cell>
        </row>
        <row r="40">
          <cell r="E40">
            <v>100</v>
          </cell>
          <cell r="I40">
            <v>0</v>
          </cell>
          <cell r="K40">
            <v>94</v>
          </cell>
          <cell r="O40">
            <v>0</v>
          </cell>
          <cell r="U40">
            <v>0</v>
          </cell>
          <cell r="W40">
            <v>0</v>
          </cell>
          <cell r="Y40">
            <v>0</v>
          </cell>
          <cell r="AI40">
            <v>96.1</v>
          </cell>
          <cell r="AK40">
            <v>0</v>
          </cell>
          <cell r="AM40">
            <v>4.83</v>
          </cell>
          <cell r="AO40">
            <v>0</v>
          </cell>
          <cell r="AS40">
            <v>3.11</v>
          </cell>
          <cell r="AU40">
            <v>97.285718733459944</v>
          </cell>
        </row>
        <row r="42">
          <cell r="E42">
            <v>100</v>
          </cell>
          <cell r="G42">
            <v>0</v>
          </cell>
          <cell r="I42">
            <v>0</v>
          </cell>
          <cell r="K42">
            <v>91</v>
          </cell>
          <cell r="O42">
            <v>0</v>
          </cell>
          <cell r="U42">
            <v>0</v>
          </cell>
          <cell r="W42">
            <v>0</v>
          </cell>
          <cell r="Y42">
            <v>0</v>
          </cell>
          <cell r="AI42">
            <v>99</v>
          </cell>
          <cell r="AK42">
            <v>0</v>
          </cell>
          <cell r="AM42">
            <v>4.1900000000000004</v>
          </cell>
          <cell r="AO42">
            <v>0</v>
          </cell>
          <cell r="AQ42">
            <v>0</v>
          </cell>
          <cell r="AS42">
            <v>3.37</v>
          </cell>
        </row>
        <row r="45">
          <cell r="E45">
            <v>100</v>
          </cell>
          <cell r="G45">
            <v>0</v>
          </cell>
          <cell r="I45">
            <v>0</v>
          </cell>
          <cell r="K45">
            <v>94</v>
          </cell>
          <cell r="O45">
            <v>0</v>
          </cell>
          <cell r="U45">
            <v>0</v>
          </cell>
          <cell r="W45">
            <v>0</v>
          </cell>
          <cell r="Y45">
            <v>0</v>
          </cell>
          <cell r="AI45">
            <v>100</v>
          </cell>
          <cell r="AK45">
            <v>0</v>
          </cell>
          <cell r="AM45">
            <v>2.09</v>
          </cell>
          <cell r="AO45">
            <v>0</v>
          </cell>
          <cell r="AQ45">
            <v>0</v>
          </cell>
          <cell r="AS45">
            <v>0.6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исем ГРБС без учр"/>
      <sheetName val="Для писем ГРБС с учреж"/>
      <sheetName val="Инф. по пок-ям ГРБС без учреж"/>
      <sheetName val="Инф. по пок-ям ГРБС с учрежд."/>
      <sheetName val="Рейтинг 2017 ГРБС с учреждениям"/>
      <sheetName val="Рейтинг 2017 ГРБС без учреж"/>
      <sheetName val="Расчеты 2017 ГРБС без учрежден"/>
      <sheetName val="Расчеты 2017 ГРБС с учрежден"/>
      <sheetName val="Расчеты 2017 ОБЩАЯ"/>
      <sheetName val="Для писем"/>
      <sheetName val="Справочник"/>
      <sheetName val="Расчеты 2018 ОБЩАЯ"/>
      <sheetName val="Черновик"/>
      <sheetName val="Расчеты 2018 с учр."/>
      <sheetName val="Расчеты 2018 без учр."/>
      <sheetName val="Рейтинг 2018 ГРБС без учр."/>
      <sheetName val="Рейтинг 2018 ГРБС с учр."/>
      <sheetName val="Для писем 2018"/>
      <sheetName val="Для писем 2018 без учр."/>
      <sheetName val="Для писем 2018 с учр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5">
            <v>0</v>
          </cell>
          <cell r="B5">
            <v>0</v>
          </cell>
          <cell r="G5">
            <v>0</v>
          </cell>
          <cell r="H5">
            <v>0</v>
          </cell>
          <cell r="AE5">
            <v>0</v>
          </cell>
          <cell r="AF5">
            <v>0</v>
          </cell>
          <cell r="AI5">
            <v>0</v>
          </cell>
          <cell r="AJ5">
            <v>4</v>
          </cell>
          <cell r="AS5">
            <v>0</v>
          </cell>
          <cell r="AT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</row>
        <row r="6">
          <cell r="A6">
            <v>50</v>
          </cell>
          <cell r="B6">
            <v>1</v>
          </cell>
          <cell r="G6">
            <v>70</v>
          </cell>
          <cell r="H6">
            <v>1</v>
          </cell>
          <cell r="AE6">
            <v>85</v>
          </cell>
          <cell r="AF6">
            <v>1</v>
          </cell>
          <cell r="AI6">
            <v>5</v>
          </cell>
          <cell r="AJ6">
            <v>3</v>
          </cell>
          <cell r="AS6">
            <v>90</v>
          </cell>
          <cell r="AT6">
            <v>3</v>
          </cell>
          <cell r="AY6">
            <v>25</v>
          </cell>
          <cell r="AZ6">
            <v>1</v>
          </cell>
          <cell r="BA6">
            <v>25</v>
          </cell>
          <cell r="BB6">
            <v>1</v>
          </cell>
          <cell r="BC6">
            <v>90</v>
          </cell>
          <cell r="BD6">
            <v>3</v>
          </cell>
        </row>
        <row r="7">
          <cell r="A7">
            <v>75</v>
          </cell>
          <cell r="B7">
            <v>2</v>
          </cell>
          <cell r="G7">
            <v>100</v>
          </cell>
          <cell r="H7">
            <v>2</v>
          </cell>
          <cell r="AE7">
            <v>90</v>
          </cell>
          <cell r="AF7">
            <v>2</v>
          </cell>
          <cell r="AI7">
            <v>10</v>
          </cell>
          <cell r="AJ7">
            <v>2</v>
          </cell>
          <cell r="AS7">
            <v>100</v>
          </cell>
          <cell r="AT7">
            <v>5</v>
          </cell>
          <cell r="AY7">
            <v>50</v>
          </cell>
          <cell r="AZ7">
            <v>2</v>
          </cell>
          <cell r="BA7">
            <v>50</v>
          </cell>
          <cell r="BB7">
            <v>2</v>
          </cell>
          <cell r="BC7">
            <v>96</v>
          </cell>
          <cell r="BD7">
            <v>5</v>
          </cell>
        </row>
        <row r="8">
          <cell r="A8">
            <v>100</v>
          </cell>
          <cell r="B8">
            <v>3</v>
          </cell>
          <cell r="AE8">
            <v>92</v>
          </cell>
          <cell r="AF8">
            <v>3</v>
          </cell>
          <cell r="AI8">
            <v>15</v>
          </cell>
          <cell r="AJ8">
            <v>1</v>
          </cell>
          <cell r="AY8">
            <v>75</v>
          </cell>
          <cell r="AZ8">
            <v>3</v>
          </cell>
          <cell r="BA8">
            <v>75</v>
          </cell>
          <cell r="BB8">
            <v>3</v>
          </cell>
        </row>
        <row r="9">
          <cell r="AE9">
            <v>98</v>
          </cell>
          <cell r="AF9">
            <v>4</v>
          </cell>
          <cell r="AI9">
            <v>20</v>
          </cell>
          <cell r="AJ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N18"/>
  <sheetViews>
    <sheetView tabSelected="1" zoomScale="60" zoomScaleNormal="60" zoomScaleSheetLayoutView="80" workbookViewId="0">
      <selection activeCell="I9" sqref="I9"/>
    </sheetView>
  </sheetViews>
  <sheetFormatPr defaultRowHeight="18.75" x14ac:dyDescent="0.3"/>
  <cols>
    <col min="1" max="1" width="7.5703125" style="48" customWidth="1"/>
    <col min="2" max="2" width="7.5703125" style="49" customWidth="1"/>
    <col min="3" max="3" width="55.5703125" style="50" customWidth="1"/>
    <col min="4" max="4" width="8.85546875" style="51" customWidth="1"/>
    <col min="5" max="7" width="9.140625" customWidth="1"/>
    <col min="8" max="8" width="9.140625" style="51" customWidth="1"/>
    <col min="9" max="9" width="9.140625" customWidth="1"/>
    <col min="10" max="10" width="9.42578125" customWidth="1"/>
    <col min="11" max="11" width="12" style="51" customWidth="1"/>
    <col min="12" max="12" width="9.140625" style="51" customWidth="1"/>
    <col min="13" max="13" width="9.140625" style="52" customWidth="1"/>
    <col min="14" max="14" width="9.140625" customWidth="1"/>
    <col min="15" max="15" width="9.140625" style="51" customWidth="1"/>
    <col min="16" max="18" width="9.140625" customWidth="1"/>
    <col min="19" max="19" width="9.140625" style="51" customWidth="1"/>
    <col min="20" max="24" width="9.140625" customWidth="1"/>
    <col min="25" max="25" width="16" style="51" customWidth="1"/>
    <col min="26" max="26" width="9.85546875" style="51" customWidth="1"/>
    <col min="27" max="27" width="10.28515625" style="51" customWidth="1"/>
    <col min="28" max="28" width="9.140625" style="51" customWidth="1"/>
    <col min="29" max="33" width="9.140625" style="52" customWidth="1"/>
    <col min="34" max="36" width="10" style="3" customWidth="1"/>
    <col min="37" max="37" width="12.28515625" customWidth="1"/>
  </cols>
  <sheetData>
    <row r="1" spans="1:40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ht="24" thickBot="1" x14ac:dyDescent="0.4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40" ht="111" customHeight="1" thickBot="1" x14ac:dyDescent="0.3">
      <c r="A3" s="6" t="s">
        <v>1</v>
      </c>
      <c r="B3" s="7" t="s">
        <v>2</v>
      </c>
      <c r="C3" s="8"/>
      <c r="D3" s="9">
        <v>0.45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2">
        <v>0.4</v>
      </c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>
        <v>0.15</v>
      </c>
      <c r="AG3" s="15"/>
      <c r="AH3" s="15"/>
      <c r="AI3" s="16"/>
      <c r="AJ3" s="17"/>
    </row>
    <row r="4" spans="1:40" ht="20.25" x14ac:dyDescent="0.25">
      <c r="A4" s="18"/>
      <c r="B4" s="19"/>
      <c r="C4" s="20"/>
      <c r="D4" s="54" t="s">
        <v>3</v>
      </c>
      <c r="E4" s="55" t="s">
        <v>4</v>
      </c>
      <c r="F4" s="55" t="s">
        <v>5</v>
      </c>
      <c r="G4" s="55" t="s">
        <v>6</v>
      </c>
      <c r="H4" s="55" t="s">
        <v>7</v>
      </c>
      <c r="I4" s="55" t="s">
        <v>8</v>
      </c>
      <c r="J4" s="55" t="s">
        <v>9</v>
      </c>
      <c r="K4" s="55" t="s">
        <v>10</v>
      </c>
      <c r="L4" s="55" t="s">
        <v>11</v>
      </c>
      <c r="M4" s="55" t="s">
        <v>12</v>
      </c>
      <c r="N4" s="55" t="s">
        <v>13</v>
      </c>
      <c r="O4" s="55" t="s">
        <v>14</v>
      </c>
      <c r="P4" s="55" t="s">
        <v>15</v>
      </c>
      <c r="Q4" s="55" t="s">
        <v>16</v>
      </c>
      <c r="R4" s="56" t="s">
        <v>17</v>
      </c>
      <c r="S4" s="57" t="s">
        <v>18</v>
      </c>
      <c r="T4" s="55" t="s">
        <v>19</v>
      </c>
      <c r="U4" s="55" t="s">
        <v>20</v>
      </c>
      <c r="V4" s="55" t="s">
        <v>21</v>
      </c>
      <c r="W4" s="55" t="s">
        <v>22</v>
      </c>
      <c r="X4" s="55" t="s">
        <v>23</v>
      </c>
      <c r="Y4" s="55" t="s">
        <v>24</v>
      </c>
      <c r="Z4" s="55" t="s">
        <v>25</v>
      </c>
      <c r="AA4" s="55" t="s">
        <v>26</v>
      </c>
      <c r="AB4" s="55" t="s">
        <v>27</v>
      </c>
      <c r="AC4" s="55" t="s">
        <v>28</v>
      </c>
      <c r="AD4" s="55" t="s">
        <v>29</v>
      </c>
      <c r="AE4" s="58" t="s">
        <v>30</v>
      </c>
      <c r="AF4" s="59" t="s">
        <v>31</v>
      </c>
      <c r="AG4" s="60" t="s">
        <v>32</v>
      </c>
      <c r="AH4" s="60" t="s">
        <v>33</v>
      </c>
      <c r="AI4" s="61" t="s">
        <v>34</v>
      </c>
      <c r="AJ4" s="21"/>
    </row>
    <row r="5" spans="1:40" ht="75" x14ac:dyDescent="0.3">
      <c r="A5" s="22">
        <v>2</v>
      </c>
      <c r="B5" s="23" t="s">
        <v>35</v>
      </c>
      <c r="C5" s="24" t="s">
        <v>36</v>
      </c>
      <c r="D5" s="25">
        <f>VLOOKUP([1]Лист1!$E5,[2]Справочник!$A$5:$B$8,2)</f>
        <v>3</v>
      </c>
      <c r="E5" s="26">
        <f>IF([1]Лист1!$G5=0,3,0)</f>
        <v>3</v>
      </c>
      <c r="F5" s="26">
        <f>IF([1]Лист1!$I5=0,5,0)</f>
        <v>5</v>
      </c>
      <c r="G5" s="26">
        <f>VLOOKUP([1]Лист1!$K5,[2]Справочник!$G$5:$H$7,2)</f>
        <v>1</v>
      </c>
      <c r="H5" s="27"/>
      <c r="I5" s="26">
        <f>IF([1]Лист1!$O5=0,2,IF(AND([1]Лист1!$O5&gt;0,[1]Лист1!$O5&lt;=100),1,0))</f>
        <v>2</v>
      </c>
      <c r="J5" s="27"/>
      <c r="K5" s="27"/>
      <c r="L5" s="26">
        <f>IF([1]Лист1!$U5=0,3,0)</f>
        <v>3</v>
      </c>
      <c r="M5" s="26">
        <f>IF([1]Лист1!$W5=0,3,0)</f>
        <v>3</v>
      </c>
      <c r="N5" s="26">
        <f>IF([1]Лист1!$Y5=0,3,0)</f>
        <v>3</v>
      </c>
      <c r="O5" s="27"/>
      <c r="P5" s="27"/>
      <c r="Q5" s="27"/>
      <c r="R5" s="28"/>
      <c r="S5" s="29">
        <f>VLOOKUP([1]Лист1!$AI5,[2]Справочник!$AE$5:$AF$9,2)</f>
        <v>4</v>
      </c>
      <c r="T5" s="30">
        <f>IF([1]Лист1!$AK5=0,3,IF(AND([1]Лист1!$AK5&gt;0,[1]Лист1!$AK5&lt;=0.25),2,IF(AND([1]Лист1!$AK5&gt;0.25,[1]Лист1!$AK5&lt;=0.5),1,0)))</f>
        <v>3</v>
      </c>
      <c r="U5" s="26">
        <f>VLOOKUP([1]Лист1!$AM5,[2]Справочник!$AI$5:$AJ$9,2)</f>
        <v>4</v>
      </c>
      <c r="V5" s="26">
        <f>IF([1]Лист1!$AO5=0,2,0)</f>
        <v>2</v>
      </c>
      <c r="W5" s="31">
        <f>IF([1]Лист1!$AQ5=0,5,0)</f>
        <v>5</v>
      </c>
      <c r="X5" s="31">
        <f>IF([1]Лист1!$AS5&lt;=10,5,IF(AND([1]Лист1!$AS5&gt;10,[1]Лист1!$AS5&lt;=12.5),4,IF(AND([1]Лист1!$AS5&gt;12.5,[1]Лист1!$AS5&lt;=15),3,IF(AND([1]Лист1!$AS5&gt;15,[1]Лист1!$AS5&lt;=17.5),2,IF(AND([1]Лист1!$AS5&gt;17.5,[1]Лист1!$AS5&lt;=20),1,0)))))</f>
        <v>5</v>
      </c>
      <c r="Y5" s="27"/>
      <c r="Z5" s="27"/>
      <c r="AA5" s="27"/>
      <c r="AB5" s="27"/>
      <c r="AC5" s="27"/>
      <c r="AD5" s="27"/>
      <c r="AE5" s="32"/>
      <c r="AF5" s="33"/>
      <c r="AG5" s="32"/>
      <c r="AH5" s="27"/>
      <c r="AI5" s="28"/>
      <c r="AJ5" s="34"/>
      <c r="AK5" s="36"/>
      <c r="AL5" s="35"/>
      <c r="AM5" s="35"/>
      <c r="AN5" s="35"/>
    </row>
    <row r="6" spans="1:40" ht="37.5" x14ac:dyDescent="0.3">
      <c r="A6" s="22">
        <v>3</v>
      </c>
      <c r="B6" s="23" t="s">
        <v>37</v>
      </c>
      <c r="C6" s="24" t="s">
        <v>38</v>
      </c>
      <c r="D6" s="25">
        <f>VLOOKUP([1]Лист1!$E6,[2]Справочник!$A$5:$B$8,2)</f>
        <v>3</v>
      </c>
      <c r="E6" s="26">
        <f>IF([1]Лист1!$G6=0,3,0)</f>
        <v>3</v>
      </c>
      <c r="F6" s="26">
        <f>IF([1]Лист1!$I6=0,5,0)</f>
        <v>5</v>
      </c>
      <c r="G6" s="26">
        <f>VLOOKUP([1]Лист1!$K6,[2]Справочник!$G$5:$H$7,2)</f>
        <v>1</v>
      </c>
      <c r="H6" s="27"/>
      <c r="I6" s="26">
        <f>IF([1]Лист1!$O6=0,2,IF(AND([1]Лист1!$O6&gt;0,[1]Лист1!$O6&lt;=100),1,0))</f>
        <v>2</v>
      </c>
      <c r="J6" s="27"/>
      <c r="K6" s="27"/>
      <c r="L6" s="26">
        <f>IF([1]Лист1!$U6=0,3,0)</f>
        <v>3</v>
      </c>
      <c r="M6" s="26">
        <f>IF([1]Лист1!$W6=0,3,0)</f>
        <v>3</v>
      </c>
      <c r="N6" s="26">
        <f>IF([1]Лист1!$Y6=0,3,0)</f>
        <v>3</v>
      </c>
      <c r="O6" s="27"/>
      <c r="P6" s="27"/>
      <c r="Q6" s="27"/>
      <c r="R6" s="28"/>
      <c r="S6" s="29">
        <f>VLOOKUP([1]Лист1!$AI6,[2]Справочник!$AE$5:$AF$9,2)</f>
        <v>4</v>
      </c>
      <c r="T6" s="30">
        <f>IF([1]Лист1!$AK6=0,3,IF(AND([1]Лист1!$AK6&gt;0,[1]Лист1!$AK6&lt;=0.25),2,IF(AND([1]Лист1!$AK6&gt;0.25,[1]Лист1!$AK6&lt;=0.5),1,0)))</f>
        <v>3</v>
      </c>
      <c r="U6" s="26">
        <f>VLOOKUP([1]Лист1!$AM6,[2]Справочник!$AI$5:$AJ$9,2)</f>
        <v>2</v>
      </c>
      <c r="V6" s="26">
        <f>IF([1]Лист1!$AO6=0,2,0)</f>
        <v>2</v>
      </c>
      <c r="W6" s="31">
        <f>IF([1]Лист1!$AQ6=0,5,0)</f>
        <v>5</v>
      </c>
      <c r="X6" s="31">
        <f>IF([1]Лист1!$AS6&lt;=10,5,IF(AND([1]Лист1!$AS6&gt;10,[1]Лист1!$AS6&lt;=12.5),4,IF(AND([1]Лист1!$AS6&gt;12.5,[1]Лист1!$AS6&lt;=15),3,IF(AND([1]Лист1!$AS6&gt;15,[1]Лист1!$AS6&lt;=17.5),2,IF(AND([1]Лист1!$AS6&gt;17.5,[1]Лист1!$AS6&lt;=20),1,0)))))</f>
        <v>5</v>
      </c>
      <c r="Y6" s="27"/>
      <c r="Z6" s="27"/>
      <c r="AA6" s="27"/>
      <c r="AB6" s="27"/>
      <c r="AC6" s="27"/>
      <c r="AD6" s="27"/>
      <c r="AE6" s="32"/>
      <c r="AF6" s="33"/>
      <c r="AG6" s="32"/>
      <c r="AH6" s="27"/>
      <c r="AI6" s="28"/>
      <c r="AJ6" s="34"/>
      <c r="AK6" s="36"/>
      <c r="AL6" s="35"/>
      <c r="AM6" s="35"/>
      <c r="AN6" s="35"/>
    </row>
    <row r="7" spans="1:40" ht="37.5" x14ac:dyDescent="0.3">
      <c r="A7" s="22">
        <v>6</v>
      </c>
      <c r="B7" s="23" t="s">
        <v>39</v>
      </c>
      <c r="C7" s="24" t="s">
        <v>40</v>
      </c>
      <c r="D7" s="25">
        <f>VLOOKUP([1]Лист1!$E9,[2]Справочник!$A$5:$B$8,2)</f>
        <v>2</v>
      </c>
      <c r="E7" s="26">
        <f>IF([1]Лист1!$G9=0,3,0)</f>
        <v>3</v>
      </c>
      <c r="F7" s="26">
        <f>IF([1]Лист1!$I9=0,5,0)</f>
        <v>5</v>
      </c>
      <c r="G7" s="26">
        <f>VLOOKUP([1]Лист1!$K9,[2]Справочник!$G$5:$H$7,2)</f>
        <v>2</v>
      </c>
      <c r="H7" s="27"/>
      <c r="I7" s="26">
        <f>IF([1]Лист1!$O9=0,2,IF(AND([1]Лист1!$O9&gt;0,[1]Лист1!$O9&lt;=100),1,0))</f>
        <v>2</v>
      </c>
      <c r="J7" s="27"/>
      <c r="K7" s="27"/>
      <c r="L7" s="26">
        <f>IF([1]Лист1!$U9=0,3,0)</f>
        <v>3</v>
      </c>
      <c r="M7" s="26">
        <f>IF([1]Лист1!$W9=0,3,0)</f>
        <v>3</v>
      </c>
      <c r="N7" s="26">
        <f>IF([1]Лист1!$Y9=0,3,0)</f>
        <v>3</v>
      </c>
      <c r="O7" s="27"/>
      <c r="P7" s="27"/>
      <c r="Q7" s="27"/>
      <c r="R7" s="28"/>
      <c r="S7" s="29">
        <f>VLOOKUP([1]Лист1!$AI9,[2]Справочник!$AE$5:$AF$9,2)</f>
        <v>4</v>
      </c>
      <c r="T7" s="30">
        <f>IF([1]Лист1!$AK9=0,3,IF(AND([1]Лист1!$AK9&gt;0,[1]Лист1!$AK9&lt;=0.25),2,IF(AND([1]Лист1!$AK9&gt;0.25,[1]Лист1!$AK9&lt;=0.5),1,0)))</f>
        <v>3</v>
      </c>
      <c r="U7" s="26">
        <f>VLOOKUP([1]Лист1!$AM9,[2]Справочник!$AI$5:$AJ$9,2)</f>
        <v>3</v>
      </c>
      <c r="V7" s="26">
        <f>IF([1]Лист1!$AO9=0,2,0)</f>
        <v>2</v>
      </c>
      <c r="W7" s="31">
        <f>IF([1]Лист1!$AQ9=0,5,0)</f>
        <v>5</v>
      </c>
      <c r="X7" s="31">
        <f>IF([1]Лист1!$AS9&lt;=10,5,IF(AND([1]Лист1!$AS9&gt;10,[1]Лист1!$AS9&lt;=12.5),4,IF(AND([1]Лист1!$AS9&gt;12.5,[1]Лист1!$AS9&lt;=15),3,IF(AND([1]Лист1!$AS9&gt;15,[1]Лист1!$AS9&lt;=17.5),2,IF(AND([1]Лист1!$AS9&gt;17.5,[1]Лист1!$AS9&lt;=20),1,0)))))</f>
        <v>5</v>
      </c>
      <c r="Y7" s="26">
        <f>IF([1]Лист1!$AU9&gt;98,5,IF(AND([1]Лист1!$AU9&gt;90,[1]Лист1!$AU9&lt;=98),4,IF(AND([1]Лист1!$AU9&gt;85,[1]Лист1!$AU9&lt;=90),3,IF(AND([1]Лист1!$AU9&gt;80,[1]Лист1!$AU9&lt;=85),2,IF(AND([1]Лист1!$AU9&gt;75,[1]Лист1!$AU9&lt;=80),1,0)))))</f>
        <v>5</v>
      </c>
      <c r="Z7" s="27"/>
      <c r="AA7" s="27"/>
      <c r="AB7" s="27"/>
      <c r="AC7" s="27"/>
      <c r="AD7" s="27"/>
      <c r="AE7" s="32"/>
      <c r="AF7" s="33"/>
      <c r="AG7" s="32"/>
      <c r="AH7" s="27"/>
      <c r="AI7" s="28"/>
      <c r="AJ7" s="34"/>
      <c r="AK7" s="36"/>
      <c r="AL7" s="35"/>
      <c r="AM7" s="35"/>
      <c r="AN7" s="35"/>
    </row>
    <row r="8" spans="1:40" ht="56.25" x14ac:dyDescent="0.3">
      <c r="A8" s="22">
        <v>7</v>
      </c>
      <c r="B8" s="23" t="s">
        <v>41</v>
      </c>
      <c r="C8" s="24" t="s">
        <v>42</v>
      </c>
      <c r="D8" s="25">
        <f>VLOOKUP([1]Лист1!$E10,[2]Справочник!$A$5:$B$8,2)</f>
        <v>3</v>
      </c>
      <c r="E8" s="26">
        <f>IF([1]Лист1!$G10=0,3,0)</f>
        <v>3</v>
      </c>
      <c r="F8" s="26">
        <f>IF([1]Лист1!$I10=0,5,0)</f>
        <v>5</v>
      </c>
      <c r="G8" s="26">
        <f>VLOOKUP([1]Лист1!$K10,[2]Справочник!$G$5:$H$7,2)</f>
        <v>1</v>
      </c>
      <c r="H8" s="27"/>
      <c r="I8" s="26">
        <f>IF([1]Лист1!$O10=0,2,IF(AND([1]Лист1!$O10&gt;0,[1]Лист1!$O10&lt;=100),1,0))</f>
        <v>2</v>
      </c>
      <c r="J8" s="27"/>
      <c r="K8" s="27"/>
      <c r="L8" s="26">
        <f>IF([1]Лист1!$U10=0,3,0)</f>
        <v>3</v>
      </c>
      <c r="M8" s="26">
        <f>IF([1]Лист1!$W10=0,3,0)</f>
        <v>3</v>
      </c>
      <c r="N8" s="26">
        <f>IF([1]Лист1!$Y10=0,3,0)</f>
        <v>3</v>
      </c>
      <c r="O8" s="27"/>
      <c r="P8" s="27"/>
      <c r="Q8" s="27"/>
      <c r="R8" s="28"/>
      <c r="S8" s="29">
        <f>VLOOKUP([1]Лист1!$AI10,[2]Справочник!$AE$5:$AF$9,2)</f>
        <v>3</v>
      </c>
      <c r="T8" s="30">
        <f>IF([1]Лист1!$AK10=0,3,IF(AND([1]Лист1!$AK10&gt;0,[1]Лист1!$AK10&lt;=0.25),2,IF(AND([1]Лист1!$AK10&gt;0.25,[1]Лист1!$AK10&lt;=0.5),1,0)))</f>
        <v>3</v>
      </c>
      <c r="U8" s="26">
        <f>VLOOKUP([1]Лист1!$AM10,[2]Справочник!$AI$5:$AJ$9,2)</f>
        <v>0</v>
      </c>
      <c r="V8" s="26">
        <f>IF([1]Лист1!$AO10=0,2,0)</f>
        <v>2</v>
      </c>
      <c r="W8" s="31">
        <f>IF([1]Лист1!$AQ10=0,5,0)</f>
        <v>5</v>
      </c>
      <c r="X8" s="31">
        <f>IF([1]Лист1!$AS10&lt;=10,5,IF(AND([1]Лист1!$AS10&gt;10,[1]Лист1!$AS10&lt;=12.5),4,IF(AND([1]Лист1!$AS10&gt;12.5,[1]Лист1!$AS10&lt;=15),3,IF(AND([1]Лист1!$AS10&gt;15,[1]Лист1!$AS10&lt;=17.5),2,IF(AND([1]Лист1!$AS10&gt;17.5,[1]Лист1!$AS10&lt;=20),1,0)))))</f>
        <v>5</v>
      </c>
      <c r="Y8" s="27"/>
      <c r="Z8" s="27"/>
      <c r="AA8" s="27"/>
      <c r="AB8" s="27"/>
      <c r="AC8" s="27"/>
      <c r="AD8" s="27"/>
      <c r="AE8" s="32"/>
      <c r="AF8" s="33"/>
      <c r="AG8" s="32"/>
      <c r="AH8" s="27"/>
      <c r="AI8" s="28"/>
      <c r="AJ8" s="34"/>
      <c r="AK8" s="36"/>
      <c r="AL8" s="35"/>
      <c r="AM8" s="35"/>
      <c r="AN8" s="35"/>
    </row>
    <row r="9" spans="1:40" ht="37.5" x14ac:dyDescent="0.3">
      <c r="A9" s="22">
        <v>8</v>
      </c>
      <c r="B9" s="23" t="s">
        <v>43</v>
      </c>
      <c r="C9" s="24" t="s">
        <v>44</v>
      </c>
      <c r="D9" s="25">
        <f>VLOOKUP([1]Лист1!$E11,[2]Справочник!$A$5:$B$8,2)</f>
        <v>3</v>
      </c>
      <c r="E9" s="26">
        <f>IF([1]Лист1!$G11=0,3,0)</f>
        <v>3</v>
      </c>
      <c r="F9" s="26">
        <f>IF([1]Лист1!$I11=0,5,0)</f>
        <v>5</v>
      </c>
      <c r="G9" s="26">
        <f>VLOOKUP([1]Лист1!$K11,[2]Справочник!$G$5:$H$7,2)</f>
        <v>2</v>
      </c>
      <c r="H9" s="27"/>
      <c r="I9" s="26">
        <f>IF([1]Лист1!$O11=0,2,IF(AND([1]Лист1!$O11&gt;0,[1]Лист1!$O11&lt;=100),1,0))</f>
        <v>2</v>
      </c>
      <c r="J9" s="27"/>
      <c r="K9" s="27"/>
      <c r="L9" s="26">
        <f>IF([1]Лист1!$U11=0,3,0)</f>
        <v>3</v>
      </c>
      <c r="M9" s="26">
        <f>IF([1]Лист1!$W11=0,3,0)</f>
        <v>3</v>
      </c>
      <c r="N9" s="26">
        <f>IF([1]Лист1!$Y11=0,3,0)</f>
        <v>3</v>
      </c>
      <c r="O9" s="27"/>
      <c r="P9" s="27"/>
      <c r="Q9" s="27"/>
      <c r="R9" s="28"/>
      <c r="S9" s="29">
        <f>VLOOKUP([1]Лист1!$AI11,[2]Справочник!$AE$5:$AF$9,2)</f>
        <v>3</v>
      </c>
      <c r="T9" s="30">
        <f>IF([1]Лист1!$AK11=0,3,IF(AND([1]Лист1!$AK11&gt;0,[1]Лист1!$AK11&lt;=0.25),2,IF(AND([1]Лист1!$AK11&gt;0.25,[1]Лист1!$AK11&lt;=0.5),1,0)))</f>
        <v>3</v>
      </c>
      <c r="U9" s="26">
        <f>VLOOKUP([1]Лист1!$AM11,[2]Справочник!$AI$5:$AJ$9,2)</f>
        <v>4</v>
      </c>
      <c r="V9" s="26">
        <f>IF([1]Лист1!$AO11=0,2,0)</f>
        <v>2</v>
      </c>
      <c r="W9" s="31">
        <f>IF([1]Лист1!$AQ11=0,5,0)</f>
        <v>5</v>
      </c>
      <c r="X9" s="31">
        <f>IF([1]Лист1!$AS11&lt;=10,5,IF(AND([1]Лист1!$AS11&gt;10,[1]Лист1!$AS11&lt;=12.5),4,IF(AND([1]Лист1!$AS11&gt;12.5,[1]Лист1!$AS11&lt;=15),3,IF(AND([1]Лист1!$AS11&gt;15,[1]Лист1!$AS11&lt;=17.5),2,IF(AND([1]Лист1!$AS11&gt;17.5,[1]Лист1!$AS11&lt;=20),1,0)))))</f>
        <v>5</v>
      </c>
      <c r="Y9" s="26">
        <f>IF([1]Лист1!$AU11&gt;98,5,IF(AND([1]Лист1!$AU11&gt;90,[1]Лист1!$AU11&lt;=98),4,IF(AND([1]Лист1!$AU11&gt;85,[1]Лист1!$AU11&lt;=90),3,IF(AND([1]Лист1!$AU11&gt;80,[1]Лист1!$AU11&lt;=85),2,IF(AND([1]Лист1!$AU11&gt;75,[1]Лист1!$AU11&lt;=80),1,0)))))</f>
        <v>5</v>
      </c>
      <c r="Z9" s="27"/>
      <c r="AA9" s="27"/>
      <c r="AB9" s="27"/>
      <c r="AC9" s="27"/>
      <c r="AD9" s="27"/>
      <c r="AE9" s="32"/>
      <c r="AF9" s="33"/>
      <c r="AG9" s="32"/>
      <c r="AH9" s="27"/>
      <c r="AI9" s="28"/>
      <c r="AJ9" s="34"/>
      <c r="AK9" s="36"/>
      <c r="AL9" s="35"/>
      <c r="AM9" s="35"/>
      <c r="AN9" s="35"/>
    </row>
    <row r="10" spans="1:40" ht="37.5" x14ac:dyDescent="0.3">
      <c r="A10" s="22">
        <v>13</v>
      </c>
      <c r="B10" s="23" t="s">
        <v>45</v>
      </c>
      <c r="C10" s="24" t="s">
        <v>46</v>
      </c>
      <c r="D10" s="25">
        <f>VLOOKUP([1]Лист1!$E16,[2]Справочник!$A$5:$B$8,2)</f>
        <v>3</v>
      </c>
      <c r="E10" s="26">
        <f>IF([1]Лист1!$G16=0,3,0)</f>
        <v>0</v>
      </c>
      <c r="F10" s="26">
        <f>IF([1]Лист1!$I16=0,5,0)</f>
        <v>5</v>
      </c>
      <c r="G10" s="26">
        <f>VLOOKUP([1]Лист1!$K16,[2]Справочник!$G$5:$H$7,2)</f>
        <v>1</v>
      </c>
      <c r="H10" s="27"/>
      <c r="I10" s="26">
        <f>IF([1]Лист1!$O16=0,2,IF(AND([1]Лист1!$O16&gt;0,[1]Лист1!$O16&lt;=100),1,0))</f>
        <v>2</v>
      </c>
      <c r="J10" s="27"/>
      <c r="K10" s="27"/>
      <c r="L10" s="26">
        <f>IF([1]Лист1!$U16=0,3,0)</f>
        <v>3</v>
      </c>
      <c r="M10" s="26">
        <f>IF([1]Лист1!$W16=0,3,0)</f>
        <v>3</v>
      </c>
      <c r="N10" s="26">
        <f>IF([1]Лист1!$Y16=0,3,0)</f>
        <v>3</v>
      </c>
      <c r="O10" s="27"/>
      <c r="P10" s="27"/>
      <c r="Q10" s="27"/>
      <c r="R10" s="28"/>
      <c r="S10" s="29">
        <f>VLOOKUP([1]Лист1!$AI16,[2]Справочник!$AE$5:$AF$9,2)</f>
        <v>4</v>
      </c>
      <c r="T10" s="30">
        <f>IF([1]Лист1!$AK16=0,3,IF(AND([1]Лист1!$AK16&gt;0,[1]Лист1!$AK16&lt;=0.25),2,IF(AND([1]Лист1!$AK16&gt;0.25,[1]Лист1!$AK16&lt;=0.5),1,0)))</f>
        <v>3</v>
      </c>
      <c r="U10" s="26">
        <f>VLOOKUP([1]Лист1!$AM16,[2]Справочник!$AI$5:$AJ$9,2)</f>
        <v>3</v>
      </c>
      <c r="V10" s="26">
        <f>IF([1]Лист1!$AO16=0,2,0)</f>
        <v>2</v>
      </c>
      <c r="W10" s="31">
        <f>IF([1]Лист1!$AQ16=0,5,0)</f>
        <v>5</v>
      </c>
      <c r="X10" s="31">
        <f>IF([1]Лист1!$AS16&lt;=10,5,IF(AND([1]Лист1!$AS16&gt;10,[1]Лист1!$AS16&lt;=12.5),4,IF(AND([1]Лист1!$AS16&gt;12.5,[1]Лист1!$AS16&lt;=15),3,IF(AND([1]Лист1!$AS16&gt;15,[1]Лист1!$AS16&lt;=17.5),2,IF(AND([1]Лист1!$AS16&gt;17.5,[1]Лист1!$AS16&lt;=20),1,0)))))</f>
        <v>5</v>
      </c>
      <c r="Y10" s="27"/>
      <c r="Z10" s="27"/>
      <c r="AA10" s="27"/>
      <c r="AB10" s="27"/>
      <c r="AC10" s="27"/>
      <c r="AD10" s="27"/>
      <c r="AE10" s="32"/>
      <c r="AF10" s="33"/>
      <c r="AG10" s="32"/>
      <c r="AH10" s="27"/>
      <c r="AI10" s="28"/>
      <c r="AJ10" s="34"/>
      <c r="AK10" s="36"/>
      <c r="AL10" s="35"/>
      <c r="AM10" s="35"/>
      <c r="AN10" s="35"/>
    </row>
    <row r="11" spans="1:40" ht="37.5" x14ac:dyDescent="0.3">
      <c r="A11" s="22">
        <v>14</v>
      </c>
      <c r="B11" s="23" t="s">
        <v>47</v>
      </c>
      <c r="C11" s="24" t="s">
        <v>48</v>
      </c>
      <c r="D11" s="25">
        <f>VLOOKUP([1]Лист1!$E17,[2]Справочник!$A$5:$B$8,2)</f>
        <v>3</v>
      </c>
      <c r="E11" s="27"/>
      <c r="F11" s="26">
        <f>IF([1]Лист1!$I17=0,5,0)</f>
        <v>5</v>
      </c>
      <c r="G11" s="26">
        <f>VLOOKUP([1]Лист1!$K17,[2]Справочник!$G$5:$H$7,2)</f>
        <v>1</v>
      </c>
      <c r="H11" s="27"/>
      <c r="I11" s="26">
        <f>IF([1]Лист1!$O17=0,2,IF(AND([1]Лист1!$O17&gt;0,[1]Лист1!$O17&lt;=100),1,0))</f>
        <v>2</v>
      </c>
      <c r="J11" s="27"/>
      <c r="K11" s="26">
        <f>IF([1]Лист1!$S17=0,3,0)</f>
        <v>0</v>
      </c>
      <c r="L11" s="26">
        <f>IF([1]Лист1!$U17=0,3,0)</f>
        <v>3</v>
      </c>
      <c r="M11" s="26">
        <f>IF([1]Лист1!$W17=0,3,0)</f>
        <v>3</v>
      </c>
      <c r="N11" s="26">
        <f>IF([1]Лист1!$Y17=0,3,0)</f>
        <v>0</v>
      </c>
      <c r="O11" s="27"/>
      <c r="P11" s="27"/>
      <c r="Q11" s="27"/>
      <c r="R11" s="28"/>
      <c r="S11" s="29">
        <f>VLOOKUP([1]Лист1!$AI17,[2]Справочник!$AE$5:$AF$9,2)</f>
        <v>3</v>
      </c>
      <c r="T11" s="30">
        <f>IF([1]Лист1!$AK17=0,3,IF(AND([1]Лист1!$AK17&gt;0,[1]Лист1!$AK17&lt;=0.25),2,IF(AND([1]Лист1!$AK17&gt;0.25,[1]Лист1!$AK17&lt;=0.5),1,0)))</f>
        <v>3</v>
      </c>
      <c r="U11" s="26">
        <f>VLOOKUP([1]Лист1!$AM17,[2]Справочник!$AI$5:$AJ$9,2)</f>
        <v>2</v>
      </c>
      <c r="V11" s="26">
        <f>IF([1]Лист1!$AO17=0,2,0)</f>
        <v>2</v>
      </c>
      <c r="W11" s="32"/>
      <c r="X11" s="31">
        <f>IF([1]Лист1!$AS17&lt;=10,5,IF(AND([1]Лист1!$AS17&gt;10,[1]Лист1!$AS17&lt;=12.5),4,IF(AND([1]Лист1!$AS17&gt;12.5,[1]Лист1!$AS17&lt;=15),3,IF(AND([1]Лист1!$AS17&gt;15,[1]Лист1!$AS17&lt;=17.5),2,IF(AND([1]Лист1!$AS17&gt;17.5,[1]Лист1!$AS17&lt;=20),1,0)))))</f>
        <v>5</v>
      </c>
      <c r="Y11" s="27"/>
      <c r="Z11" s="27"/>
      <c r="AA11" s="27"/>
      <c r="AB11" s="27"/>
      <c r="AC11" s="27"/>
      <c r="AD11" s="27"/>
      <c r="AE11" s="32"/>
      <c r="AF11" s="33"/>
      <c r="AG11" s="32"/>
      <c r="AH11" s="27"/>
      <c r="AI11" s="28"/>
      <c r="AJ11" s="34"/>
      <c r="AK11" s="36"/>
      <c r="AL11" s="35"/>
      <c r="AM11" s="35"/>
      <c r="AN11" s="35"/>
    </row>
    <row r="12" spans="1:40" ht="37.5" x14ac:dyDescent="0.3">
      <c r="A12" s="22">
        <v>16</v>
      </c>
      <c r="B12" s="23" t="s">
        <v>49</v>
      </c>
      <c r="C12" s="24" t="s">
        <v>50</v>
      </c>
      <c r="D12" s="25">
        <f>VLOOKUP([1]Лист1!$E19,[2]Справочник!$A$5:$B$8,2)</f>
        <v>3</v>
      </c>
      <c r="E12" s="26">
        <f>IF([1]Лист1!$G19=0,3,0)</f>
        <v>3</v>
      </c>
      <c r="F12" s="26">
        <f>IF([1]Лист1!$I19=0,5,0)</f>
        <v>5</v>
      </c>
      <c r="G12" s="26">
        <f>VLOOKUP([1]Лист1!$K19,[2]Справочник!$G$5:$H$7,2)</f>
        <v>2</v>
      </c>
      <c r="H12" s="27"/>
      <c r="I12" s="26">
        <f>IF([1]Лист1!$O19=0,2,IF(AND([1]Лист1!$O19&gt;0,[1]Лист1!$O19&lt;=100),1,0))</f>
        <v>2</v>
      </c>
      <c r="J12" s="27"/>
      <c r="K12" s="27"/>
      <c r="L12" s="26">
        <f>IF([1]Лист1!$U19=0,3,0)</f>
        <v>3</v>
      </c>
      <c r="M12" s="26">
        <f>IF([1]Лист1!$W19=0,3,0)</f>
        <v>3</v>
      </c>
      <c r="N12" s="26">
        <f>IF([1]Лист1!$Y19=0,3,0)</f>
        <v>3</v>
      </c>
      <c r="O12" s="27"/>
      <c r="P12" s="27"/>
      <c r="Q12" s="27"/>
      <c r="R12" s="28"/>
      <c r="S12" s="29">
        <f>VLOOKUP([1]Лист1!$AI19,[2]Справочник!$AE$5:$AF$9,2)</f>
        <v>3</v>
      </c>
      <c r="T12" s="30">
        <f>IF([1]Лист1!$AK19=0,3,IF(AND([1]Лист1!$AK19&gt;0,[1]Лист1!$AK19&lt;=0.25),2,IF(AND([1]Лист1!$AK19&gt;0.25,[1]Лист1!$AK19&lt;=0.5),1,0)))</f>
        <v>3</v>
      </c>
      <c r="U12" s="26">
        <f>VLOOKUP([1]Лист1!$AM19,[2]Справочник!$AI$5:$AJ$9,2)</f>
        <v>4</v>
      </c>
      <c r="V12" s="26">
        <f>IF([1]Лист1!$AO19=0,2,0)</f>
        <v>2</v>
      </c>
      <c r="W12" s="31">
        <f>IF([1]Лист1!$AQ19=0,5,0)</f>
        <v>5</v>
      </c>
      <c r="X12" s="31">
        <f>IF([1]Лист1!$AS19&lt;=10,5,IF(AND([1]Лист1!$AS19&gt;10,[1]Лист1!$AS19&lt;=12.5),4,IF(AND([1]Лист1!$AS19&gt;12.5,[1]Лист1!$AS19&lt;=15),3,IF(AND([1]Лист1!$AS19&gt;15,[1]Лист1!$AS19&lt;=17.5),2,IF(AND([1]Лист1!$AS19&gt;17.5,[1]Лист1!$AS19&lt;=20),1,0)))))</f>
        <v>5</v>
      </c>
      <c r="Y12" s="27"/>
      <c r="Z12" s="27"/>
      <c r="AA12" s="27"/>
      <c r="AB12" s="27"/>
      <c r="AC12" s="27"/>
      <c r="AD12" s="27"/>
      <c r="AE12" s="32"/>
      <c r="AF12" s="33"/>
      <c r="AG12" s="32"/>
      <c r="AH12" s="27"/>
      <c r="AI12" s="28"/>
      <c r="AJ12" s="34"/>
      <c r="AK12" s="36"/>
      <c r="AL12" s="35"/>
      <c r="AM12" s="35"/>
      <c r="AN12" s="35"/>
    </row>
    <row r="13" spans="1:40" ht="37.5" x14ac:dyDescent="0.3">
      <c r="A13" s="22">
        <v>22</v>
      </c>
      <c r="B13" s="23" t="s">
        <v>51</v>
      </c>
      <c r="C13" s="24" t="s">
        <v>52</v>
      </c>
      <c r="D13" s="25">
        <f>VLOOKUP([1]Лист1!$E25,[2]Справочник!$A$5:$B$8,2)</f>
        <v>2</v>
      </c>
      <c r="E13" s="26">
        <f>IF([1]Лист1!$G25=0,3,0)</f>
        <v>3</v>
      </c>
      <c r="F13" s="26">
        <f>IF([1]Лист1!$I25=0,5,0)</f>
        <v>5</v>
      </c>
      <c r="G13" s="26">
        <f>VLOOKUP([1]Лист1!$K25,[2]Справочник!$G$5:$H$7,2)</f>
        <v>1</v>
      </c>
      <c r="H13" s="27"/>
      <c r="I13" s="26">
        <f>IF([1]Лист1!$O25=0,2,IF(AND([1]Лист1!$O25&gt;0,[1]Лист1!$O25&lt;=100),1,0))</f>
        <v>2</v>
      </c>
      <c r="J13" s="27"/>
      <c r="K13" s="26">
        <f>IF([1]Лист1!$S25=0,3,0)</f>
        <v>0</v>
      </c>
      <c r="L13" s="26">
        <f>IF([1]Лист1!$U25=0,3,0)</f>
        <v>3</v>
      </c>
      <c r="M13" s="26">
        <f>IF([1]Лист1!$W25=0,3,0)</f>
        <v>3</v>
      </c>
      <c r="N13" s="26">
        <f>IF([1]Лист1!$Y25=0,3,0)</f>
        <v>3</v>
      </c>
      <c r="O13" s="27"/>
      <c r="P13" s="27"/>
      <c r="Q13" s="27"/>
      <c r="R13" s="28"/>
      <c r="S13" s="29">
        <f>VLOOKUP([1]Лист1!$AI25,[2]Справочник!$AE$5:$AF$9,2)</f>
        <v>3</v>
      </c>
      <c r="T13" s="30">
        <f>IF([1]Лист1!$AK25=0,3,IF(AND([1]Лист1!$AK25&gt;0,[1]Лист1!$AK25&lt;=0.25),2,IF(AND([1]Лист1!$AK25&gt;0.25,[1]Лист1!$AK25&lt;=0.5),1,0)))</f>
        <v>3</v>
      </c>
      <c r="U13" s="26">
        <f>VLOOKUP([1]Лист1!$AM25,[2]Справочник!$AI$5:$AJ$9,2)</f>
        <v>3</v>
      </c>
      <c r="V13" s="26">
        <f>IF([1]Лист1!$AO25=0,2,0)</f>
        <v>2</v>
      </c>
      <c r="W13" s="31">
        <f>IF([1]Лист1!$AQ25=0,5,0)</f>
        <v>5</v>
      </c>
      <c r="X13" s="31">
        <f>IF([1]Лист1!$AS25&lt;=10,5,IF(AND([1]Лист1!$AS25&gt;10,[1]Лист1!$AS25&lt;=12.5),4,IF(AND([1]Лист1!$AS25&gt;12.5,[1]Лист1!$AS25&lt;=15),3,IF(AND([1]Лист1!$AS25&gt;15,[1]Лист1!$AS25&lt;=17.5),2,IF(AND([1]Лист1!$AS25&gt;17.5,[1]Лист1!$AS25&lt;=20),1,0)))))</f>
        <v>5</v>
      </c>
      <c r="Y13" s="27"/>
      <c r="Z13" s="27"/>
      <c r="AA13" s="27"/>
      <c r="AB13" s="27"/>
      <c r="AC13" s="27"/>
      <c r="AD13" s="27"/>
      <c r="AE13" s="32"/>
      <c r="AF13" s="33"/>
      <c r="AG13" s="32"/>
      <c r="AH13" s="27"/>
      <c r="AI13" s="28"/>
      <c r="AJ13" s="34"/>
      <c r="AK13" s="36"/>
      <c r="AL13" s="35"/>
      <c r="AM13" s="35"/>
      <c r="AN13" s="35"/>
    </row>
    <row r="14" spans="1:40" ht="37.5" x14ac:dyDescent="0.3">
      <c r="A14" s="22">
        <v>30</v>
      </c>
      <c r="B14" s="23" t="s">
        <v>53</v>
      </c>
      <c r="C14" s="24" t="s">
        <v>54</v>
      </c>
      <c r="D14" s="25">
        <f>VLOOKUP([1]Лист1!$E33,[2]Справочник!$A$5:$B$8,2)</f>
        <v>3</v>
      </c>
      <c r="E14" s="26">
        <f>IF([1]Лист1!$G33=0,3,0)</f>
        <v>0</v>
      </c>
      <c r="F14" s="26">
        <f>IF([1]Лист1!$I33=0,5,0)</f>
        <v>5</v>
      </c>
      <c r="G14" s="26">
        <f>VLOOKUP([1]Лист1!$K33,[2]Справочник!$G$5:$H$7,2)</f>
        <v>2</v>
      </c>
      <c r="H14" s="27"/>
      <c r="I14" s="26">
        <f>IF([1]Лист1!$O33=0,2,IF(AND([1]Лист1!$O33&gt;0,[1]Лист1!$O33&lt;=100),1,0))</f>
        <v>2</v>
      </c>
      <c r="J14" s="27"/>
      <c r="K14" s="26">
        <f>IF([1]Лист1!$S33=0,3,0)</f>
        <v>3</v>
      </c>
      <c r="L14" s="26">
        <f>IF([1]Лист1!$U33=0,3,0)</f>
        <v>3</v>
      </c>
      <c r="M14" s="26">
        <f>IF([1]Лист1!$W33=0,3,0)</f>
        <v>3</v>
      </c>
      <c r="N14" s="26">
        <f>IF([1]Лист1!$Y33=0,3,0)</f>
        <v>3</v>
      </c>
      <c r="O14" s="27"/>
      <c r="P14" s="27"/>
      <c r="Q14" s="27"/>
      <c r="R14" s="28"/>
      <c r="S14" s="29">
        <f>VLOOKUP([1]Лист1!$AI33,[2]Справочник!$AE$5:$AF$9,2)</f>
        <v>3</v>
      </c>
      <c r="T14" s="30">
        <f>IF([1]Лист1!$AK33=0,3,IF(AND([1]Лист1!$AK33&gt;0,[1]Лист1!$AK33&lt;=0.25),2,IF(AND([1]Лист1!$AK33&gt;0.25,[1]Лист1!$AK33&lt;=0.5),1,0)))</f>
        <v>3</v>
      </c>
      <c r="U14" s="26">
        <f>VLOOKUP([1]Лист1!$AM33,[2]Справочник!$AI$5:$AJ$9,2)</f>
        <v>4</v>
      </c>
      <c r="V14" s="26">
        <f>IF([1]Лист1!$AO33=0,2,0)</f>
        <v>2</v>
      </c>
      <c r="W14" s="31">
        <f>IF([1]Лист1!$AQ33=0,5,0)</f>
        <v>5</v>
      </c>
      <c r="X14" s="31">
        <f>IF([1]Лист1!$AS33&lt;=10,5,IF(AND([1]Лист1!$AS33&gt;10,[1]Лист1!$AS33&lt;=12.5),4,IF(AND([1]Лист1!$AS33&gt;12.5,[1]Лист1!$AS33&lt;=15),3,IF(AND([1]Лист1!$AS33&gt;15,[1]Лист1!$AS33&lt;=17.5),2,IF(AND([1]Лист1!$AS33&gt;17.5,[1]Лист1!$AS33&lt;=20),1,0)))))</f>
        <v>5</v>
      </c>
      <c r="Y14" s="27"/>
      <c r="Z14" s="26">
        <f>VLOOKUP([1]Лист1!$AW33,[2]Справочник!$AS$5:$AT$7,2)</f>
        <v>0</v>
      </c>
      <c r="AA14" s="26">
        <f>IF([1]Лист1!$AY33=0,5,0)</f>
        <v>0</v>
      </c>
      <c r="AB14" s="26">
        <f>IF([1]Лист1!$BA33=0,5,0)</f>
        <v>5</v>
      </c>
      <c r="AC14" s="26">
        <f>VLOOKUP([1]Лист1!$BC33,[2]Справочник!$AY$5:$AZ$9,2)</f>
        <v>2</v>
      </c>
      <c r="AD14" s="26">
        <f>VLOOKUP([1]Лист1!$BE33,[2]Справочник!$BA$5:$BB$8,2)</f>
        <v>0</v>
      </c>
      <c r="AE14" s="31">
        <f>VLOOKUP([1]Лист1!$BG33,[2]Справочник!$BC$5:$BD$8,2)</f>
        <v>0</v>
      </c>
      <c r="AF14" s="33"/>
      <c r="AG14" s="32"/>
      <c r="AH14" s="27"/>
      <c r="AI14" s="28"/>
      <c r="AJ14" s="34"/>
      <c r="AK14" s="36"/>
      <c r="AL14" s="35"/>
      <c r="AM14" s="35"/>
      <c r="AN14" s="35"/>
    </row>
    <row r="15" spans="1:40" ht="23.25" x14ac:dyDescent="0.3">
      <c r="A15" s="22">
        <v>31</v>
      </c>
      <c r="B15" s="23" t="s">
        <v>55</v>
      </c>
      <c r="C15" s="24" t="s">
        <v>56</v>
      </c>
      <c r="D15" s="25">
        <f>VLOOKUP([1]Лист1!$E34,[2]Справочник!$A$5:$B$8,2)</f>
        <v>3</v>
      </c>
      <c r="E15" s="26">
        <f>IF([1]Лист1!$G34=0,3,0)</f>
        <v>3</v>
      </c>
      <c r="F15" s="26">
        <f>IF([1]Лист1!$I34=0,5,0)</f>
        <v>5</v>
      </c>
      <c r="G15" s="26">
        <f>VLOOKUP([1]Лист1!$K34,[2]Справочник!$G$5:$H$7,2)</f>
        <v>2</v>
      </c>
      <c r="H15" s="27"/>
      <c r="I15" s="26">
        <f>IF([1]Лист1!$O34=0,2,IF(AND([1]Лист1!$O34&gt;0,[1]Лист1!$O34&lt;=100),1,0))</f>
        <v>2</v>
      </c>
      <c r="J15" s="26">
        <f>IF([1]Лист1!$Q34=0,2,0)</f>
        <v>2</v>
      </c>
      <c r="K15" s="27"/>
      <c r="L15" s="26">
        <f>IF([1]Лист1!$U34=0,3,0)</f>
        <v>3</v>
      </c>
      <c r="M15" s="26">
        <f>IF([1]Лист1!$W34=0,3,0)</f>
        <v>3</v>
      </c>
      <c r="N15" s="26">
        <f>IF([1]Лист1!$Y34=0,3,0)</f>
        <v>3</v>
      </c>
      <c r="O15" s="27"/>
      <c r="P15" s="27"/>
      <c r="Q15" s="27"/>
      <c r="R15" s="28"/>
      <c r="S15" s="29">
        <f>VLOOKUP([1]Лист1!$AI34,[2]Справочник!$AE$5:$AF$9,2)</f>
        <v>4</v>
      </c>
      <c r="T15" s="30">
        <f>IF([1]Лист1!$AK34=0,3,IF(AND([1]Лист1!$AK34&gt;0,[1]Лист1!$AK34&lt;=0.25),2,IF(AND([1]Лист1!$AK34&gt;0.25,[1]Лист1!$AK34&lt;=0.5),1,0)))</f>
        <v>3</v>
      </c>
      <c r="U15" s="26">
        <f>VLOOKUP([1]Лист1!$AM34,[2]Справочник!$AI$5:$AJ$9,2)</f>
        <v>4</v>
      </c>
      <c r="V15" s="26">
        <f>IF([1]Лист1!$AO34=0,2,0)</f>
        <v>2</v>
      </c>
      <c r="W15" s="31">
        <f>IF([1]Лист1!$AQ34=0,5,0)</f>
        <v>5</v>
      </c>
      <c r="X15" s="31">
        <f>IF([1]Лист1!$AS34&lt;=10,5,IF(AND([1]Лист1!$AS34&gt;10,[1]Лист1!$AS34&lt;=12.5),4,IF(AND([1]Лист1!$AS34&gt;12.5,[1]Лист1!$AS34&lt;=15),3,IF(AND([1]Лист1!$AS34&gt;15,[1]Лист1!$AS34&lt;=17.5),2,IF(AND([1]Лист1!$AS34&gt;17.5,[1]Лист1!$AS34&lt;=20),1,0)))))</f>
        <v>5</v>
      </c>
      <c r="Y15" s="26">
        <f>IF([1]Лист1!$AU34&gt;98,5,IF(AND([1]Лист1!$AU34&gt;90,[1]Лист1!$AU34&lt;=98),4,IF(AND([1]Лист1!$AU34&gt;85,[1]Лист1!$AU34&lt;=90),3,IF(AND([1]Лист1!$AU34&gt;80,[1]Лист1!$AU34&lt;=85),2,IF(AND([1]Лист1!$AU34&gt;75,[1]Лист1!$AU34&lt;=80),1,0)))))</f>
        <v>5</v>
      </c>
      <c r="Z15" s="27"/>
      <c r="AA15" s="27"/>
      <c r="AB15" s="27"/>
      <c r="AC15" s="27"/>
      <c r="AD15" s="27"/>
      <c r="AE15" s="32"/>
      <c r="AF15" s="33"/>
      <c r="AG15" s="32"/>
      <c r="AH15" s="27"/>
      <c r="AI15" s="28"/>
      <c r="AJ15" s="34"/>
      <c r="AK15" s="36"/>
      <c r="AL15" s="35"/>
      <c r="AM15" s="35"/>
      <c r="AN15" s="35"/>
    </row>
    <row r="16" spans="1:40" ht="56.25" x14ac:dyDescent="0.3">
      <c r="A16" s="22">
        <v>37</v>
      </c>
      <c r="B16" s="23" t="s">
        <v>57</v>
      </c>
      <c r="C16" s="24" t="s">
        <v>58</v>
      </c>
      <c r="D16" s="25">
        <f>VLOOKUP([1]Лист1!$E40,[2]Справочник!$A$5:$B$8,2)</f>
        <v>3</v>
      </c>
      <c r="E16" s="27"/>
      <c r="F16" s="26">
        <f>IF([1]Лист1!$I40=0,5,0)</f>
        <v>5</v>
      </c>
      <c r="G16" s="26">
        <f>VLOOKUP([1]Лист1!$K40,[2]Справочник!$G$5:$H$7,2)</f>
        <v>1</v>
      </c>
      <c r="H16" s="27"/>
      <c r="I16" s="26">
        <f>IF([1]Лист1!$O40=0,2,IF(AND([1]Лист1!$O40&gt;0,[1]Лист1!$O40&lt;=100),1,0))</f>
        <v>2</v>
      </c>
      <c r="J16" s="27"/>
      <c r="K16" s="27"/>
      <c r="L16" s="26">
        <f>IF([1]Лист1!$U40=0,3,0)</f>
        <v>3</v>
      </c>
      <c r="M16" s="26">
        <f>IF([1]Лист1!$W40=0,3,0)</f>
        <v>3</v>
      </c>
      <c r="N16" s="26">
        <f>IF([1]Лист1!$Y40=0,3,0)</f>
        <v>3</v>
      </c>
      <c r="O16" s="27"/>
      <c r="P16" s="27"/>
      <c r="Q16" s="27"/>
      <c r="R16" s="28"/>
      <c r="S16" s="29">
        <f>VLOOKUP([1]Лист1!$AI40,[2]Справочник!$AE$5:$AF$9,2)</f>
        <v>3</v>
      </c>
      <c r="T16" s="30">
        <f>IF([1]Лист1!$AK40=0,3,IF(AND([1]Лист1!$AK40&gt;0,[1]Лист1!$AK40&lt;=0.25),2,IF(AND([1]Лист1!$AK40&gt;0.25,[1]Лист1!$AK40&lt;=0.5),1,0)))</f>
        <v>3</v>
      </c>
      <c r="U16" s="26">
        <f>VLOOKUP([1]Лист1!$AM40,[2]Справочник!$AI$5:$AJ$9,2)</f>
        <v>4</v>
      </c>
      <c r="V16" s="26">
        <f>IF([1]Лист1!$AO40=0,2,0)</f>
        <v>2</v>
      </c>
      <c r="W16" s="32"/>
      <c r="X16" s="31">
        <f>IF([1]Лист1!$AS40&lt;=10,5,IF(AND([1]Лист1!$AS40&gt;10,[1]Лист1!$AS40&lt;=12.5),4,IF(AND([1]Лист1!$AS40&gt;12.5,[1]Лист1!$AS40&lt;=15),3,IF(AND([1]Лист1!$AS40&gt;15,[1]Лист1!$AS40&lt;=17.5),2,IF(AND([1]Лист1!$AS40&gt;17.5,[1]Лист1!$AS40&lt;=20),1,0)))))</f>
        <v>5</v>
      </c>
      <c r="Y16" s="26">
        <f>IF([1]Лист1!$AU40&gt;98,5,IF(AND([1]Лист1!$AU40&gt;90,[1]Лист1!$AU40&lt;=98),4,IF(AND([1]Лист1!$AU40&gt;85,[1]Лист1!$AU40&lt;=90),3,IF(AND([1]Лист1!$AU40&gt;80,[1]Лист1!$AU40&lt;=85),2,IF(AND([1]Лист1!$AU40&gt;75,[1]Лист1!$AU40&lt;=80),1,0)))))</f>
        <v>4</v>
      </c>
      <c r="Z16" s="27"/>
      <c r="AA16" s="27"/>
      <c r="AB16" s="27"/>
      <c r="AC16" s="27"/>
      <c r="AD16" s="27"/>
      <c r="AE16" s="32"/>
      <c r="AF16" s="33"/>
      <c r="AG16" s="32"/>
      <c r="AH16" s="27"/>
      <c r="AI16" s="28"/>
      <c r="AJ16" s="34"/>
      <c r="AK16" s="36"/>
      <c r="AL16" s="35"/>
      <c r="AM16" s="35"/>
      <c r="AN16" s="35"/>
    </row>
    <row r="17" spans="1:40" ht="37.5" x14ac:dyDescent="0.3">
      <c r="A17" s="22">
        <v>39</v>
      </c>
      <c r="B17" s="23" t="s">
        <v>59</v>
      </c>
      <c r="C17" s="24" t="s">
        <v>60</v>
      </c>
      <c r="D17" s="25">
        <f>VLOOKUP([1]Лист1!$E42,[2]Справочник!$A$5:$B$8,2)</f>
        <v>3</v>
      </c>
      <c r="E17" s="26">
        <f>IF([1]Лист1!$G42=0,3,0)</f>
        <v>3</v>
      </c>
      <c r="F17" s="26">
        <f>IF([1]Лист1!$I42=0,5,0)</f>
        <v>5</v>
      </c>
      <c r="G17" s="26">
        <f>VLOOKUP([1]Лист1!$K42,[2]Справочник!$G$5:$H$7,2)</f>
        <v>1</v>
      </c>
      <c r="H17" s="27"/>
      <c r="I17" s="26">
        <f>IF([1]Лист1!$O42=0,2,IF(AND([1]Лист1!$O42&gt;0,[1]Лист1!$O42&lt;=100),1,0))</f>
        <v>2</v>
      </c>
      <c r="J17" s="27"/>
      <c r="K17" s="27"/>
      <c r="L17" s="26">
        <f>IF([1]Лист1!$U42=0,3,0)</f>
        <v>3</v>
      </c>
      <c r="M17" s="26">
        <f>IF([1]Лист1!$W42=0,3,0)</f>
        <v>3</v>
      </c>
      <c r="N17" s="26">
        <f>IF([1]Лист1!$Y42=0,3,0)</f>
        <v>3</v>
      </c>
      <c r="O17" s="27"/>
      <c r="P17" s="27"/>
      <c r="Q17" s="27"/>
      <c r="R17" s="28"/>
      <c r="S17" s="29">
        <f>VLOOKUP([1]Лист1!$AI42,[2]Справочник!$AE$5:$AF$9,2)</f>
        <v>4</v>
      </c>
      <c r="T17" s="30">
        <f>IF([1]Лист1!$AK42=0,3,IF(AND([1]Лист1!$AK42&gt;0,[1]Лист1!$AK42&lt;=0.25),2,IF(AND([1]Лист1!$AK42&gt;0.25,[1]Лист1!$AK42&lt;=0.5),1,0)))</f>
        <v>3</v>
      </c>
      <c r="U17" s="26">
        <f>VLOOKUP([1]Лист1!$AM42,[2]Справочник!$AI$5:$AJ$9,2)</f>
        <v>4</v>
      </c>
      <c r="V17" s="26">
        <f>IF([1]Лист1!$AO42=0,2,0)</f>
        <v>2</v>
      </c>
      <c r="W17" s="31">
        <f>IF([1]Лист1!$AQ42=0,5,0)</f>
        <v>5</v>
      </c>
      <c r="X17" s="31">
        <f>IF([1]Лист1!$AS42&lt;=10,5,IF(AND([1]Лист1!$AS42&gt;10,[1]Лист1!$AS42&lt;=12.5),4,IF(AND([1]Лист1!$AS42&gt;12.5,[1]Лист1!$AS42&lt;=15),3,IF(AND([1]Лист1!$AS42&gt;15,[1]Лист1!$AS42&lt;=17.5),2,IF(AND([1]Лист1!$AS42&gt;17.5,[1]Лист1!$AS42&lt;=20),1,0)))))</f>
        <v>5</v>
      </c>
      <c r="Y17" s="27"/>
      <c r="Z17" s="27"/>
      <c r="AA17" s="27"/>
      <c r="AB17" s="27"/>
      <c r="AC17" s="27"/>
      <c r="AD17" s="27"/>
      <c r="AE17" s="32"/>
      <c r="AF17" s="33"/>
      <c r="AG17" s="32"/>
      <c r="AH17" s="27"/>
      <c r="AI17" s="28"/>
      <c r="AJ17" s="34"/>
      <c r="AK17" s="36"/>
      <c r="AL17" s="35"/>
      <c r="AM17" s="35"/>
      <c r="AN17" s="35"/>
    </row>
    <row r="18" spans="1:40" ht="38.25" thickBot="1" x14ac:dyDescent="0.35">
      <c r="A18" s="37">
        <v>42</v>
      </c>
      <c r="B18" s="38" t="s">
        <v>61</v>
      </c>
      <c r="C18" s="39" t="s">
        <v>62</v>
      </c>
      <c r="D18" s="53">
        <f>VLOOKUP([1]Лист1!$E45,[2]Справочник!$A$5:$B$8,2)</f>
        <v>3</v>
      </c>
      <c r="E18" s="42">
        <f>IF([1]Лист1!$G45=0,3,0)</f>
        <v>3</v>
      </c>
      <c r="F18" s="42">
        <f>IF([1]Лист1!$I45=0,5,0)</f>
        <v>5</v>
      </c>
      <c r="G18" s="42">
        <f>VLOOKUP([1]Лист1!$K45,[2]Справочник!$G$5:$H$7,2)</f>
        <v>1</v>
      </c>
      <c r="H18" s="44"/>
      <c r="I18" s="42">
        <f>IF([1]Лист1!$O45=0,2,IF(AND([1]Лист1!$O45&gt;0,[1]Лист1!$O45&lt;=100),1,0))</f>
        <v>2</v>
      </c>
      <c r="J18" s="44"/>
      <c r="K18" s="44"/>
      <c r="L18" s="42">
        <f>IF([1]Лист1!$U45=0,3,0)</f>
        <v>3</v>
      </c>
      <c r="M18" s="42">
        <f>IF([1]Лист1!$W45=0,3,0)</f>
        <v>3</v>
      </c>
      <c r="N18" s="42">
        <f>IF([1]Лист1!$Y45=0,3,0)</f>
        <v>3</v>
      </c>
      <c r="O18" s="44"/>
      <c r="P18" s="44"/>
      <c r="Q18" s="44"/>
      <c r="R18" s="47"/>
      <c r="S18" s="40">
        <f>VLOOKUP([1]Лист1!$AI45,[2]Справочник!$AE$5:$AF$9,2)</f>
        <v>4</v>
      </c>
      <c r="T18" s="41">
        <f>IF([1]Лист1!$AK45=0,3,IF(AND([1]Лист1!$AK45&gt;0,[1]Лист1!$AK45&lt;=0.25),2,IF(AND([1]Лист1!$AK45&gt;0.25,[1]Лист1!$AK45&lt;=0.5),1,0)))</f>
        <v>3</v>
      </c>
      <c r="U18" s="42">
        <f>VLOOKUP([1]Лист1!$AM45,[2]Справочник!$AI$5:$AJ$9,2)</f>
        <v>4</v>
      </c>
      <c r="V18" s="42">
        <f>IF([1]Лист1!$AO45=0,2,0)</f>
        <v>2</v>
      </c>
      <c r="W18" s="43">
        <f>IF([1]Лист1!$AQ45=0,5,0)</f>
        <v>5</v>
      </c>
      <c r="X18" s="43">
        <f>IF([1]Лист1!$AS45&lt;=10,5,IF(AND([1]Лист1!$AS45&gt;10,[1]Лист1!$AS45&lt;=12.5),4,IF(AND([1]Лист1!$AS45&gt;12.5,[1]Лист1!$AS45&lt;=15),3,IF(AND([1]Лист1!$AS45&gt;15,[1]Лист1!$AS45&lt;=17.5),2,IF(AND([1]Лист1!$AS45&gt;17.5,[1]Лист1!$AS45&lt;=20),1,0)))))</f>
        <v>5</v>
      </c>
      <c r="Y18" s="44"/>
      <c r="Z18" s="44"/>
      <c r="AA18" s="44"/>
      <c r="AB18" s="44"/>
      <c r="AC18" s="44"/>
      <c r="AD18" s="44"/>
      <c r="AE18" s="45"/>
      <c r="AF18" s="46"/>
      <c r="AG18" s="45"/>
      <c r="AH18" s="44"/>
      <c r="AI18" s="47"/>
      <c r="AJ18" s="34"/>
      <c r="AK18" s="36"/>
      <c r="AL18" s="35"/>
      <c r="AM18" s="35"/>
      <c r="AN18" s="35"/>
    </row>
  </sheetData>
  <mergeCells count="6">
    <mergeCell ref="A1:AG1"/>
    <mergeCell ref="A3:A4"/>
    <mergeCell ref="B3:C4"/>
    <mergeCell ref="D3:R3"/>
    <mergeCell ref="S3:AE3"/>
    <mergeCell ref="AF3:AI3"/>
  </mergeCells>
  <pageMargins left="0.31496062992125984" right="0.31496062992125984" top="0.3543307086614173" bottom="0.354330708661417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Расчеты 2018 без учр.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Морозова Екатерина Сергеевна</cp:lastModifiedBy>
  <dcterms:created xsi:type="dcterms:W3CDTF">2019-04-30T07:17:26Z</dcterms:created>
  <dcterms:modified xsi:type="dcterms:W3CDTF">2019-04-30T07:18:21Z</dcterms:modified>
</cp:coreProperties>
</file>