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 activeTab="6"/>
  </bookViews>
  <sheets>
    <sheet name="01.01.17" sheetId="14" r:id="rId1"/>
    <sheet name="01.12.16  " sheetId="13" r:id="rId2"/>
    <sheet name="01.11.16 " sheetId="10" r:id="rId3"/>
    <sheet name="01.10.16 " sheetId="9" r:id="rId4"/>
    <sheet name="01.09.16  " sheetId="8" r:id="rId5"/>
    <sheet name="01.08.16  " sheetId="7" r:id="rId6"/>
    <sheet name="01.07.16  " sheetId="6" r:id="rId7"/>
    <sheet name="01.06.16  " sheetId="5" r:id="rId8"/>
    <sheet name="01.05.16  " sheetId="4" r:id="rId9"/>
    <sheet name="01.04.16 " sheetId="3" r:id="rId10"/>
    <sheet name="01.03.16 " sheetId="2" r:id="rId11"/>
    <sheet name="01.02.16" sheetId="1" r:id="rId12"/>
  </sheets>
  <calcPr calcId="145621"/>
</workbook>
</file>

<file path=xl/calcChain.xml><?xml version="1.0" encoding="utf-8"?>
<calcChain xmlns="http://schemas.openxmlformats.org/spreadsheetml/2006/main">
  <c r="E57" i="14" l="1"/>
  <c r="E46" i="14" l="1"/>
  <c r="E54" i="14"/>
  <c r="E47" i="14" l="1"/>
  <c r="E45" i="14" s="1"/>
  <c r="E56" i="14"/>
  <c r="E55" i="14" s="1"/>
  <c r="E38" i="14"/>
  <c r="E29" i="14"/>
  <c r="E29" i="13" l="1"/>
  <c r="E56" i="13" l="1"/>
  <c r="E55" i="13" s="1"/>
  <c r="E47" i="13"/>
  <c r="E45" i="13" s="1"/>
  <c r="E38" i="13"/>
  <c r="E37" i="13"/>
  <c r="E57" i="13" l="1"/>
  <c r="E54" i="10" l="1"/>
  <c r="E53" i="10" s="1"/>
  <c r="E46" i="10"/>
  <c r="E44" i="10" s="1"/>
  <c r="E38" i="10"/>
  <c r="E29" i="10"/>
  <c r="E55" i="10" l="1"/>
  <c r="E54" i="9"/>
  <c r="E53" i="9"/>
  <c r="E46" i="9"/>
  <c r="E44" i="9"/>
  <c r="E38" i="9"/>
  <c r="E29" i="9"/>
  <c r="E55" i="9" l="1"/>
  <c r="E54" i="8"/>
  <c r="E53" i="8"/>
  <c r="E46" i="8"/>
  <c r="E44" i="8"/>
  <c r="E38" i="8"/>
  <c r="E29" i="8"/>
  <c r="E55" i="8" l="1"/>
  <c r="E54" i="7"/>
  <c r="E53" i="7"/>
  <c r="E46" i="7"/>
  <c r="E44" i="7"/>
  <c r="E38" i="7"/>
  <c r="E29" i="7"/>
  <c r="E55" i="7" l="1"/>
  <c r="E54" i="6"/>
  <c r="E53" i="6" s="1"/>
  <c r="E46" i="6"/>
  <c r="E44" i="6" s="1"/>
  <c r="E38" i="6"/>
  <c r="E29" i="6"/>
  <c r="E55" i="6" l="1"/>
  <c r="E54" i="5"/>
  <c r="E53" i="5"/>
  <c r="E46" i="5"/>
  <c r="E44" i="5"/>
  <c r="E38" i="5"/>
  <c r="E29" i="5"/>
  <c r="E55" i="5" l="1"/>
  <c r="E54" i="4"/>
  <c r="E53" i="4"/>
  <c r="E46" i="4"/>
  <c r="E44" i="4"/>
  <c r="E38" i="4"/>
  <c r="E29" i="4"/>
  <c r="E55" i="4" l="1"/>
  <c r="E29" i="3"/>
  <c r="E38" i="3" l="1"/>
  <c r="E54" i="3"/>
  <c r="E53" i="3"/>
  <c r="E46" i="3"/>
  <c r="E44" i="3"/>
  <c r="E55" i="3" l="1"/>
  <c r="E54" i="2"/>
  <c r="E53" i="2"/>
  <c r="E46" i="2"/>
  <c r="E44" i="2"/>
  <c r="E39" i="2"/>
  <c r="E29" i="2"/>
  <c r="E55" i="2" l="1"/>
  <c r="E54" i="1"/>
  <c r="E53" i="1"/>
  <c r="E55" i="1" s="1"/>
  <c r="E46" i="1"/>
  <c r="E44" i="1"/>
  <c r="E39" i="1"/>
  <c r="E29" i="1"/>
</calcChain>
</file>

<file path=xl/sharedStrings.xml><?xml version="1.0" encoding="utf-8"?>
<sst xmlns="http://schemas.openxmlformats.org/spreadsheetml/2006/main" count="448" uniqueCount="37">
  <si>
    <t>Выписка из Государственной долговой книги</t>
  </si>
  <si>
    <t>Ленинградской области по состоянию на 01 февраля 2016 года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</si>
  <si>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</si>
  <si>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</si>
  <si>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</si>
  <si>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</si>
  <si>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</si>
  <si>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</si>
  <si>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</si>
  <si>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</si>
  <si>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</si>
  <si>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</si>
  <si>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</si>
  <si>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"Ленинградские областные коммунальные системы"</t>
  </si>
  <si>
    <t xml:space="preserve">      ОАО "Отель "Звездный"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</si>
  <si>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</si>
  <si>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</si>
  <si>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</si>
  <si>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</si>
  <si>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</si>
  <si>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</si>
  <si>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</si>
  <si>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</si>
  <si>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>Ленинградской области по состоянию на 01 марта 2016 года</t>
  </si>
  <si>
    <t>Ленинградской области по состоянию на 01 апреля 2016 года</t>
  </si>
  <si>
    <t>Ленинградской области по состоянию на 01 мая 2016 года</t>
  </si>
  <si>
    <t>Ленинградской области по состоянию на 01 июня 2016 года</t>
  </si>
  <si>
    <t>Ленинградской области по состоянию на 01 июля 2016 года</t>
  </si>
  <si>
    <t>Ленинградской области по состоянию на 01 августа 2016 года</t>
  </si>
  <si>
    <t>Ленинградской области по состоянию на 01 сентября 2016 года</t>
  </si>
  <si>
    <t>Ленинградской области по состоянию на 01 октября 2016 года</t>
  </si>
  <si>
    <t>Ленинградской области по состоянию на 01 ноября 2016 года</t>
  </si>
  <si>
    <t xml:space="preserve">      АО "Отель "Звездный"</t>
  </si>
  <si>
    <t>Ленинградской области по состоянию на 01 декабря 2016 года</t>
  </si>
  <si>
    <t>Ленинградской области по состоянию на 01 января 2017 года</t>
  </si>
  <si>
    <t xml:space="preserve">       ПАО "Сбербанк России" </t>
  </si>
  <si>
    <t xml:space="preserve">      АО "Ленинградские областные коммунальные системы"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</si>
</sst>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6"/>
  <sheetViews>
    <sheetView topLeftCell="A25" workbookViewId="0">
      <selection activeCell="B62" sqref="B62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34</v>
      </c>
      <c r="C25" s="39"/>
      <c r="D25" s="39"/>
      <c r="E25" s="39"/>
    </row>
    <row r="26" spans="2:8" ht="15" x14ac:dyDescent="0.3">
      <c r="B26" s="38"/>
      <c r="C26" s="38"/>
      <c r="D26" s="38"/>
      <c r="E26" s="38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E31+E32+E33+E34+E35+E36+E37+E30</f>
        <v>338475000</v>
      </c>
      <c r="H29" s="1"/>
    </row>
    <row r="30" spans="2:8" ht="12.75" hidden="1" customHeight="1" x14ac:dyDescent="0.2">
      <c r="B30" s="11" t="s">
        <v>7</v>
      </c>
      <c r="C30" s="12">
        <v>41633</v>
      </c>
      <c r="D30" s="12">
        <v>42726</v>
      </c>
      <c r="E30" s="13"/>
      <c r="H30" s="1"/>
    </row>
    <row r="31" spans="2:8" ht="12.75" hidden="1" customHeight="1" x14ac:dyDescent="0.2">
      <c r="B31" s="11" t="s">
        <v>7</v>
      </c>
      <c r="C31" s="12">
        <v>41633</v>
      </c>
      <c r="D31" s="12">
        <v>42726</v>
      </c>
      <c r="E31" s="13"/>
      <c r="H31" s="1"/>
    </row>
    <row r="32" spans="2:8" ht="12.75" hidden="1" customHeight="1" x14ac:dyDescent="0.2">
      <c r="B32" s="11" t="s">
        <v>8</v>
      </c>
      <c r="C32" s="12">
        <v>41991</v>
      </c>
      <c r="D32" s="12">
        <v>42719</v>
      </c>
      <c r="E32" s="13"/>
      <c r="H32" s="1"/>
    </row>
    <row r="33" spans="2:8" ht="12.75" hidden="1" customHeight="1" x14ac:dyDescent="0.2">
      <c r="B33" s="11" t="s">
        <v>8</v>
      </c>
      <c r="C33" s="12">
        <v>41991</v>
      </c>
      <c r="D33" s="12">
        <v>42728</v>
      </c>
      <c r="E33" s="13"/>
      <c r="H33" s="1"/>
    </row>
    <row r="34" spans="2:8" ht="12.75" hidden="1" customHeight="1" x14ac:dyDescent="0.2">
      <c r="B34" s="11" t="s">
        <v>8</v>
      </c>
      <c r="C34" s="12">
        <v>42173</v>
      </c>
      <c r="D34" s="12">
        <v>42719</v>
      </c>
      <c r="E34" s="13"/>
      <c r="H34" s="1"/>
    </row>
    <row r="35" spans="2:8" ht="12.75" hidden="1" customHeight="1" x14ac:dyDescent="0.2">
      <c r="B35" s="11" t="s">
        <v>8</v>
      </c>
      <c r="C35" s="12">
        <v>42174</v>
      </c>
      <c r="D35" s="12">
        <v>42719</v>
      </c>
      <c r="E35" s="13"/>
      <c r="H35" s="1"/>
    </row>
    <row r="36" spans="2:8" ht="12.75" customHeight="1" x14ac:dyDescent="0.2">
      <c r="B36" s="11" t="s">
        <v>35</v>
      </c>
      <c r="C36" s="12">
        <v>42178</v>
      </c>
      <c r="D36" s="12">
        <v>43458</v>
      </c>
      <c r="E36" s="13">
        <v>338475000</v>
      </c>
      <c r="H36" s="1"/>
    </row>
    <row r="37" spans="2:8" ht="12.75" hidden="1" customHeight="1" x14ac:dyDescent="0.2">
      <c r="B37" s="11" t="s">
        <v>8</v>
      </c>
      <c r="C37" s="12">
        <v>42180</v>
      </c>
      <c r="D37" s="12">
        <v>43458</v>
      </c>
      <c r="E37" s="13"/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E39+E40+E41+E42+E43+E44</f>
        <v>3934666192.98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ht="14.25" customHeight="1" x14ac:dyDescent="0.2">
      <c r="B44" s="11" t="s">
        <v>11</v>
      </c>
      <c r="C44" s="14">
        <v>42681</v>
      </c>
      <c r="D44" s="14">
        <v>43749</v>
      </c>
      <c r="E44" s="15">
        <v>223914000</v>
      </c>
      <c r="H44" s="1"/>
    </row>
    <row r="45" spans="2:8" x14ac:dyDescent="0.2">
      <c r="B45" s="8" t="s">
        <v>12</v>
      </c>
      <c r="C45" s="14"/>
      <c r="D45" s="14"/>
      <c r="E45" s="10">
        <f>SUM(E46:E54)</f>
        <v>1697578665</v>
      </c>
      <c r="H45" s="1"/>
    </row>
    <row r="46" spans="2:8" x14ac:dyDescent="0.2">
      <c r="B46" s="16" t="s">
        <v>36</v>
      </c>
      <c r="C46" s="14">
        <v>38713</v>
      </c>
      <c r="D46" s="14">
        <v>44196</v>
      </c>
      <c r="E46" s="15">
        <f>184000000-40183928</f>
        <v>143816072</v>
      </c>
      <c r="H46" s="1"/>
    </row>
    <row r="47" spans="2:8" x14ac:dyDescent="0.2">
      <c r="B47" s="17" t="s">
        <v>32</v>
      </c>
      <c r="C47" s="12">
        <v>39216</v>
      </c>
      <c r="D47" s="14">
        <v>43539</v>
      </c>
      <c r="E47" s="13">
        <f>960000000+540000000-200000000-400000000</f>
        <v>900000000</v>
      </c>
      <c r="H47" s="1"/>
    </row>
    <row r="48" spans="2:8" x14ac:dyDescent="0.2">
      <c r="B48" s="16" t="s">
        <v>15</v>
      </c>
      <c r="C48" s="12">
        <v>39986</v>
      </c>
      <c r="D48" s="14">
        <v>43638</v>
      </c>
      <c r="E48" s="13">
        <v>9880514</v>
      </c>
      <c r="H48" s="1"/>
    </row>
    <row r="49" spans="2:8" x14ac:dyDescent="0.2">
      <c r="B49" s="16" t="s">
        <v>15</v>
      </c>
      <c r="C49" s="12">
        <v>40007</v>
      </c>
      <c r="D49" s="14">
        <v>43659</v>
      </c>
      <c r="E49" s="13">
        <v>4355007</v>
      </c>
      <c r="H49" s="1"/>
    </row>
    <row r="50" spans="2:8" x14ac:dyDescent="0.2">
      <c r="B50" s="16" t="s">
        <v>15</v>
      </c>
      <c r="C50" s="12">
        <v>40340</v>
      </c>
      <c r="D50" s="14">
        <v>42897</v>
      </c>
      <c r="E50" s="13">
        <v>2558744</v>
      </c>
      <c r="H50" s="1"/>
    </row>
    <row r="51" spans="2:8" x14ac:dyDescent="0.2">
      <c r="B51" s="16" t="s">
        <v>15</v>
      </c>
      <c r="C51" s="12">
        <v>40520</v>
      </c>
      <c r="D51" s="14">
        <v>43077</v>
      </c>
      <c r="E51" s="13">
        <v>4929738</v>
      </c>
      <c r="H51" s="1"/>
    </row>
    <row r="52" spans="2:8" x14ac:dyDescent="0.2">
      <c r="B52" s="16" t="s">
        <v>15</v>
      </c>
      <c r="C52" s="12">
        <v>40700</v>
      </c>
      <c r="D52" s="14">
        <v>43257</v>
      </c>
      <c r="E52" s="13">
        <v>7744152</v>
      </c>
      <c r="H52" s="1"/>
    </row>
    <row r="53" spans="2:8" x14ac:dyDescent="0.2">
      <c r="B53" s="16" t="s">
        <v>15</v>
      </c>
      <c r="C53" s="12">
        <v>40774</v>
      </c>
      <c r="D53" s="14">
        <v>43331</v>
      </c>
      <c r="E53" s="13">
        <v>2294438</v>
      </c>
      <c r="H53" s="1"/>
    </row>
    <row r="54" spans="2:8" x14ac:dyDescent="0.2">
      <c r="B54" s="17" t="s">
        <v>32</v>
      </c>
      <c r="C54" s="12">
        <v>42683</v>
      </c>
      <c r="D54" s="14">
        <v>44509</v>
      </c>
      <c r="E54" s="13">
        <f>700000000-78000000</f>
        <v>622000000</v>
      </c>
      <c r="H54" s="1"/>
    </row>
    <row r="55" spans="2:8" s="19" customFormat="1" ht="14.25" customHeight="1" x14ac:dyDescent="0.2">
      <c r="B55" s="8" t="s">
        <v>16</v>
      </c>
      <c r="C55" s="14"/>
      <c r="D55" s="14"/>
      <c r="E55" s="10">
        <f>SUM(E56:E56)</f>
        <v>192500000</v>
      </c>
      <c r="F55" s="18"/>
      <c r="G55" s="2"/>
    </row>
    <row r="56" spans="2:8" x14ac:dyDescent="0.2">
      <c r="B56" s="16" t="s">
        <v>17</v>
      </c>
      <c r="C56" s="14">
        <v>41989</v>
      </c>
      <c r="D56" s="14">
        <v>44537</v>
      </c>
      <c r="E56" s="15">
        <f>275000000-27500000-55000000</f>
        <v>192500000</v>
      </c>
      <c r="H56" s="1"/>
    </row>
    <row r="57" spans="2:8" x14ac:dyDescent="0.2">
      <c r="B57" s="20" t="s">
        <v>18</v>
      </c>
      <c r="C57" s="21"/>
      <c r="D57" s="21"/>
      <c r="E57" s="10">
        <f>E55+E45+E38+E29</f>
        <v>6163219857.9799995</v>
      </c>
      <c r="H57" s="1"/>
    </row>
    <row r="58" spans="2:8" x14ac:dyDescent="0.2">
      <c r="B58" s="22"/>
      <c r="C58" s="22"/>
      <c r="D58" s="22"/>
    </row>
    <row r="59" spans="2:8" x14ac:dyDescent="0.2">
      <c r="B59" s="23"/>
      <c r="C59" s="23"/>
      <c r="D59" s="23"/>
    </row>
    <row r="60" spans="2:8" s="2" customFormat="1" ht="14.25" x14ac:dyDescent="0.2">
      <c r="B60" s="24"/>
      <c r="C60" s="24"/>
      <c r="D60" s="24"/>
      <c r="E60" s="23"/>
    </row>
    <row r="61" spans="2:8" s="2" customFormat="1" ht="14.25" x14ac:dyDescent="0.2">
      <c r="B61" s="24" t="s">
        <v>19</v>
      </c>
      <c r="C61" s="24"/>
      <c r="D61" s="24"/>
      <c r="E61" s="25"/>
    </row>
    <row r="62" spans="2:8" s="2" customFormat="1" ht="14.25" x14ac:dyDescent="0.2">
      <c r="B62" s="24" t="s">
        <v>20</v>
      </c>
      <c r="C62" s="26"/>
      <c r="D62" s="24" t="s">
        <v>21</v>
      </c>
      <c r="E62" s="27"/>
    </row>
    <row r="66" spans="2:4" s="2" customFormat="1" x14ac:dyDescent="0.2">
      <c r="B66" s="28" t="s">
        <v>22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workbookViewId="0">
      <selection activeCell="E53" sqref="E53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"/>
    <row r="23" spans="2:8" ht="58.5" customHeight="1" x14ac:dyDescent="0.2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24</v>
      </c>
      <c r="C25" s="39"/>
      <c r="D25" s="39"/>
      <c r="E25" s="39"/>
    </row>
    <row r="26" spans="2:8" ht="15.75" x14ac:dyDescent="0.25">
      <c r="B26" s="29"/>
      <c r="C26" s="29"/>
      <c r="D26" s="29"/>
      <c r="E26" s="29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</f>
        <v>4062389000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100000000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462389000</v>
      </c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</f>
        <v>3710752192.98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1528405294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12628359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5531208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4617243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7563918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10981310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3083256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247500000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</f>
        <v>247500000</v>
      </c>
      <c r="H54" s="1"/>
    </row>
    <row r="55" spans="2:8" x14ac:dyDescent="0.2">
      <c r="B55" s="20" t="s">
        <v>18</v>
      </c>
      <c r="C55" s="21"/>
      <c r="D55" s="21"/>
      <c r="E55" s="10">
        <f>E53+E44+E38+E29</f>
        <v>9549046486.9799995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topLeftCell="A25" workbookViewId="0">
      <selection activeCell="A44" sqref="A44:XFD44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23</v>
      </c>
      <c r="C25" s="39"/>
      <c r="D25" s="39"/>
      <c r="E25" s="39"/>
    </row>
    <row r="26" spans="2:8" ht="15" x14ac:dyDescent="0.3">
      <c r="B26" s="3"/>
      <c r="C26" s="3"/>
      <c r="D26" s="3"/>
      <c r="E26" s="3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E30+E31+E32+E33+E34+E35+E36+E37+E38</f>
        <v>5400000000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500000000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600000000</v>
      </c>
      <c r="H37" s="1"/>
    </row>
    <row r="38" spans="2:8" ht="12.75" customHeight="1" x14ac:dyDescent="0.2">
      <c r="B38" s="11" t="s">
        <v>8</v>
      </c>
      <c r="C38" s="12">
        <v>42185</v>
      </c>
      <c r="D38" s="12">
        <v>43458</v>
      </c>
      <c r="E38" s="13">
        <v>800000000</v>
      </c>
      <c r="H38" s="1"/>
    </row>
    <row r="39" spans="2:8" ht="12.75" customHeight="1" x14ac:dyDescent="0.2">
      <c r="B39" s="8" t="s">
        <v>9</v>
      </c>
      <c r="C39" s="14"/>
      <c r="D39" s="14"/>
      <c r="E39" s="10">
        <f>E40+E41+E42+E43</f>
        <v>2373141192.98</v>
      </c>
      <c r="H39" s="1"/>
    </row>
    <row r="40" spans="2:8" ht="14.25" customHeight="1" x14ac:dyDescent="0.2">
      <c r="B40" s="11" t="s">
        <v>10</v>
      </c>
      <c r="C40" s="14">
        <v>40429</v>
      </c>
      <c r="D40" s="14">
        <v>49278</v>
      </c>
      <c r="E40" s="15">
        <v>371984192.98000002</v>
      </c>
      <c r="H40" s="1"/>
    </row>
    <row r="41" spans="2:8" ht="14.25" customHeight="1" x14ac:dyDescent="0.2">
      <c r="B41" s="11" t="s">
        <v>11</v>
      </c>
      <c r="C41" s="14">
        <v>41991</v>
      </c>
      <c r="D41" s="14">
        <v>43073</v>
      </c>
      <c r="E41" s="15">
        <v>683817000</v>
      </c>
      <c r="H41" s="1"/>
    </row>
    <row r="42" spans="2:8" ht="14.25" customHeight="1" x14ac:dyDescent="0.2">
      <c r="B42" s="11" t="s">
        <v>11</v>
      </c>
      <c r="C42" s="14">
        <v>42209</v>
      </c>
      <c r="D42" s="14">
        <v>43269</v>
      </c>
      <c r="E42" s="15">
        <v>1000000000</v>
      </c>
      <c r="H42" s="1"/>
    </row>
    <row r="43" spans="2:8" ht="14.25" customHeight="1" x14ac:dyDescent="0.2">
      <c r="B43" s="11" t="s">
        <v>11</v>
      </c>
      <c r="C43" s="14">
        <v>42296</v>
      </c>
      <c r="D43" s="14">
        <v>43357</v>
      </c>
      <c r="E43" s="15">
        <v>317340000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1530497674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12628359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5868879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5251811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8309839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11069914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3368872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247500000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</f>
        <v>247500000</v>
      </c>
      <c r="H54" s="1"/>
    </row>
    <row r="55" spans="2:8" x14ac:dyDescent="0.2">
      <c r="B55" s="20" t="s">
        <v>18</v>
      </c>
      <c r="C55" s="21"/>
      <c r="D55" s="21"/>
      <c r="E55" s="10">
        <f>E53+E44+E39+E29</f>
        <v>9551138866.9799995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topLeftCell="A25" workbookViewId="0">
      <selection activeCell="B60" sqref="B60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1</v>
      </c>
      <c r="C25" s="39"/>
      <c r="D25" s="39"/>
      <c r="E25" s="39"/>
    </row>
    <row r="26" spans="2:8" ht="15" x14ac:dyDescent="0.3">
      <c r="B26" s="3"/>
      <c r="C26" s="3"/>
      <c r="D26" s="3"/>
      <c r="E26" s="3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E30+E31+E32+E33+E34+E35+E36+E37+E38</f>
        <v>5400000000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500000000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600000000</v>
      </c>
      <c r="H37" s="1"/>
    </row>
    <row r="38" spans="2:8" ht="12.75" customHeight="1" x14ac:dyDescent="0.2">
      <c r="B38" s="11" t="s">
        <v>8</v>
      </c>
      <c r="C38" s="12">
        <v>42185</v>
      </c>
      <c r="D38" s="12">
        <v>43458</v>
      </c>
      <c r="E38" s="13">
        <v>800000000</v>
      </c>
      <c r="H38" s="1"/>
    </row>
    <row r="39" spans="2:8" ht="12.75" customHeight="1" x14ac:dyDescent="0.2">
      <c r="B39" s="8" t="s">
        <v>9</v>
      </c>
      <c r="C39" s="14"/>
      <c r="D39" s="14"/>
      <c r="E39" s="10">
        <f>E40+E41+E42+E43</f>
        <v>2373141192.98</v>
      </c>
      <c r="H39" s="1"/>
    </row>
    <row r="40" spans="2:8" ht="14.25" customHeight="1" x14ac:dyDescent="0.2">
      <c r="B40" s="11" t="s">
        <v>10</v>
      </c>
      <c r="C40" s="14">
        <v>40429</v>
      </c>
      <c r="D40" s="14">
        <v>49278</v>
      </c>
      <c r="E40" s="15">
        <v>371984192.98000002</v>
      </c>
      <c r="H40" s="1"/>
    </row>
    <row r="41" spans="2:8" ht="14.25" customHeight="1" x14ac:dyDescent="0.2">
      <c r="B41" s="11" t="s">
        <v>11</v>
      </c>
      <c r="C41" s="14">
        <v>41991</v>
      </c>
      <c r="D41" s="14">
        <v>43073</v>
      </c>
      <c r="E41" s="15">
        <v>683817000</v>
      </c>
      <c r="H41" s="1"/>
    </row>
    <row r="42" spans="2:8" ht="14.25" customHeight="1" x14ac:dyDescent="0.2">
      <c r="B42" s="11" t="s">
        <v>11</v>
      </c>
      <c r="C42" s="14">
        <v>42209</v>
      </c>
      <c r="D42" s="14">
        <v>43269</v>
      </c>
      <c r="E42" s="15">
        <v>1000000000</v>
      </c>
      <c r="H42" s="1"/>
    </row>
    <row r="43" spans="2:8" ht="14.25" customHeight="1" x14ac:dyDescent="0.2">
      <c r="B43" s="11" t="s">
        <v>11</v>
      </c>
      <c r="C43" s="14">
        <v>42296</v>
      </c>
      <c r="D43" s="14">
        <v>43357</v>
      </c>
      <c r="E43" s="15">
        <v>317340000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1531678697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12990156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5868879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5371823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8611011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11407887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3428941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247500000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</f>
        <v>247500000</v>
      </c>
      <c r="H54" s="1"/>
    </row>
    <row r="55" spans="2:8" x14ac:dyDescent="0.2">
      <c r="B55" s="20" t="s">
        <v>18</v>
      </c>
      <c r="C55" s="21"/>
      <c r="D55" s="21"/>
      <c r="E55" s="10">
        <f>E53+E44+E39+E29</f>
        <v>9552319889.9799995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6"/>
  <sheetViews>
    <sheetView topLeftCell="A25" workbookViewId="0">
      <selection activeCell="H61" sqref="H61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33</v>
      </c>
      <c r="C25" s="39"/>
      <c r="D25" s="39"/>
      <c r="E25" s="39"/>
    </row>
    <row r="26" spans="2:8" ht="15" x14ac:dyDescent="0.3">
      <c r="B26" s="37"/>
      <c r="C26" s="37"/>
      <c r="D26" s="37"/>
      <c r="E26" s="37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E31+E32+E33+E34+E35+E36+E37+E30</f>
        <v>3838475000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100000000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f>462389000-223914000</f>
        <v>238475000</v>
      </c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E39+E40+E41+E42+E43+E44</f>
        <v>3934666192.98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ht="14.25" customHeight="1" x14ac:dyDescent="0.2">
      <c r="B44" s="11" t="s">
        <v>11</v>
      </c>
      <c r="C44" s="14">
        <v>42681</v>
      </c>
      <c r="D44" s="14">
        <v>43749</v>
      </c>
      <c r="E44" s="15">
        <v>223914000</v>
      </c>
      <c r="H44" s="1"/>
    </row>
    <row r="45" spans="2:8" x14ac:dyDescent="0.2">
      <c r="B45" s="8" t="s">
        <v>12</v>
      </c>
      <c r="C45" s="14"/>
      <c r="D45" s="14"/>
      <c r="E45" s="10">
        <f>SUM(E46:E54)</f>
        <v>2217200672</v>
      </c>
      <c r="H45" s="1"/>
    </row>
    <row r="46" spans="2:8" x14ac:dyDescent="0.2">
      <c r="B46" s="16" t="s">
        <v>13</v>
      </c>
      <c r="C46" s="14">
        <v>38713</v>
      </c>
      <c r="D46" s="14">
        <v>44196</v>
      </c>
      <c r="E46" s="15">
        <v>184000000</v>
      </c>
      <c r="H46" s="1"/>
    </row>
    <row r="47" spans="2:8" x14ac:dyDescent="0.2">
      <c r="B47" s="17" t="s">
        <v>32</v>
      </c>
      <c r="C47" s="12">
        <v>39216</v>
      </c>
      <c r="D47" s="14">
        <v>43539</v>
      </c>
      <c r="E47" s="13">
        <f>960000000+540000000-200000000</f>
        <v>1300000000</v>
      </c>
      <c r="H47" s="1"/>
    </row>
    <row r="48" spans="2:8" x14ac:dyDescent="0.2">
      <c r="B48" s="16" t="s">
        <v>15</v>
      </c>
      <c r="C48" s="12">
        <v>39986</v>
      </c>
      <c r="D48" s="14">
        <v>43638</v>
      </c>
      <c r="E48" s="13">
        <v>10242311</v>
      </c>
      <c r="H48" s="1"/>
    </row>
    <row r="49" spans="2:8" x14ac:dyDescent="0.2">
      <c r="B49" s="16" t="s">
        <v>15</v>
      </c>
      <c r="C49" s="12">
        <v>40007</v>
      </c>
      <c r="D49" s="14">
        <v>43659</v>
      </c>
      <c r="E49" s="13">
        <v>4692678</v>
      </c>
      <c r="H49" s="1"/>
    </row>
    <row r="50" spans="2:8" x14ac:dyDescent="0.2">
      <c r="B50" s="16" t="s">
        <v>15</v>
      </c>
      <c r="C50" s="12">
        <v>40340</v>
      </c>
      <c r="D50" s="14">
        <v>42897</v>
      </c>
      <c r="E50" s="13">
        <v>2678756</v>
      </c>
      <c r="H50" s="1"/>
    </row>
    <row r="51" spans="2:8" x14ac:dyDescent="0.2">
      <c r="B51" s="16" t="s">
        <v>15</v>
      </c>
      <c r="C51" s="12">
        <v>40520</v>
      </c>
      <c r="D51" s="14">
        <v>43077</v>
      </c>
      <c r="E51" s="13">
        <v>4929738</v>
      </c>
      <c r="H51" s="1"/>
    </row>
    <row r="52" spans="2:8" x14ac:dyDescent="0.2">
      <c r="B52" s="16" t="s">
        <v>15</v>
      </c>
      <c r="C52" s="12">
        <v>40700</v>
      </c>
      <c r="D52" s="14">
        <v>43257</v>
      </c>
      <c r="E52" s="13">
        <v>8332717</v>
      </c>
      <c r="H52" s="1"/>
    </row>
    <row r="53" spans="2:8" x14ac:dyDescent="0.2">
      <c r="B53" s="16" t="s">
        <v>15</v>
      </c>
      <c r="C53" s="12">
        <v>40774</v>
      </c>
      <c r="D53" s="14">
        <v>43331</v>
      </c>
      <c r="E53" s="13">
        <v>2324472</v>
      </c>
      <c r="H53" s="1"/>
    </row>
    <row r="54" spans="2:8" x14ac:dyDescent="0.2">
      <c r="B54" s="17" t="s">
        <v>32</v>
      </c>
      <c r="C54" s="12">
        <v>42683</v>
      </c>
      <c r="D54" s="14">
        <v>44509</v>
      </c>
      <c r="E54" s="13">
        <v>700000000</v>
      </c>
      <c r="H54" s="1"/>
    </row>
    <row r="55" spans="2:8" s="19" customFormat="1" ht="14.25" customHeight="1" x14ac:dyDescent="0.2">
      <c r="B55" s="8" t="s">
        <v>16</v>
      </c>
      <c r="C55" s="14"/>
      <c r="D55" s="14"/>
      <c r="E55" s="10">
        <f>SUM(E56:E56)</f>
        <v>192500000</v>
      </c>
      <c r="F55" s="18"/>
      <c r="G55" s="2"/>
    </row>
    <row r="56" spans="2:8" x14ac:dyDescent="0.2">
      <c r="B56" s="16" t="s">
        <v>17</v>
      </c>
      <c r="C56" s="14">
        <v>41989</v>
      </c>
      <c r="D56" s="14">
        <v>44537</v>
      </c>
      <c r="E56" s="15">
        <f>275000000-27500000-55000000</f>
        <v>192500000</v>
      </c>
      <c r="H56" s="1"/>
    </row>
    <row r="57" spans="2:8" x14ac:dyDescent="0.2">
      <c r="B57" s="20" t="s">
        <v>18</v>
      </c>
      <c r="C57" s="21"/>
      <c r="D57" s="21"/>
      <c r="E57" s="10">
        <f>E55+E45+E38+E29</f>
        <v>10182841864.98</v>
      </c>
      <c r="H57" s="1"/>
    </row>
    <row r="58" spans="2:8" x14ac:dyDescent="0.2">
      <c r="B58" s="22"/>
      <c r="C58" s="22"/>
      <c r="D58" s="22"/>
    </row>
    <row r="59" spans="2:8" x14ac:dyDescent="0.2">
      <c r="B59" s="23"/>
      <c r="C59" s="23"/>
      <c r="D59" s="23"/>
    </row>
    <row r="60" spans="2:8" s="2" customFormat="1" ht="14.25" x14ac:dyDescent="0.2">
      <c r="B60" s="24"/>
      <c r="C60" s="24"/>
      <c r="D60" s="24"/>
      <c r="E60" s="23"/>
    </row>
    <row r="61" spans="2:8" s="2" customFormat="1" ht="14.25" x14ac:dyDescent="0.2">
      <c r="B61" s="24" t="s">
        <v>19</v>
      </c>
      <c r="C61" s="24"/>
      <c r="D61" s="24"/>
      <c r="E61" s="25"/>
    </row>
    <row r="62" spans="2:8" s="2" customFormat="1" ht="14.25" x14ac:dyDescent="0.2">
      <c r="B62" s="24" t="s">
        <v>20</v>
      </c>
      <c r="C62" s="26"/>
      <c r="D62" s="24" t="s">
        <v>21</v>
      </c>
      <c r="E62" s="27"/>
    </row>
    <row r="66" spans="2:4" s="2" customFormat="1" x14ac:dyDescent="0.2">
      <c r="B66" s="28" t="s">
        <v>22</v>
      </c>
      <c r="C66" s="1"/>
      <c r="D66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topLeftCell="A25" workbookViewId="0">
      <selection activeCell="A53" sqref="A53:XFD53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31</v>
      </c>
      <c r="C25" s="39"/>
      <c r="D25" s="39"/>
      <c r="E25" s="39"/>
    </row>
    <row r="26" spans="2:8" ht="15" x14ac:dyDescent="0.3">
      <c r="B26" s="36"/>
      <c r="C26" s="36"/>
      <c r="D26" s="36"/>
      <c r="E26" s="36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</f>
        <v>4062389000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100000000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462389000</v>
      </c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</f>
        <v>3710752192.98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1518138237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10722549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4751116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2678756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4929738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8671537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2384541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192500000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275000000-27500000-55000000</f>
        <v>192500000</v>
      </c>
      <c r="H54" s="1"/>
    </row>
    <row r="55" spans="2:8" x14ac:dyDescent="0.2">
      <c r="B55" s="20" t="s">
        <v>18</v>
      </c>
      <c r="C55" s="21"/>
      <c r="D55" s="21"/>
      <c r="E55" s="10">
        <f>E53+E44+E38+E29</f>
        <v>9483779429.9799995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topLeftCell="A22" workbookViewId="0">
      <selection activeCell="E47" sqref="E47:E52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30</v>
      </c>
      <c r="C25" s="39"/>
      <c r="D25" s="39"/>
      <c r="E25" s="39"/>
    </row>
    <row r="26" spans="2:8" ht="15" x14ac:dyDescent="0.3">
      <c r="B26" s="35"/>
      <c r="C26" s="35"/>
      <c r="D26" s="35"/>
      <c r="E26" s="35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</f>
        <v>4062389000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100000000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462389000</v>
      </c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</f>
        <v>3710752192.98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1518837156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10722549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4751116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2678756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5230910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8776323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2677502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192500000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275000000-27500000-55000000</f>
        <v>192500000</v>
      </c>
      <c r="H54" s="1"/>
    </row>
    <row r="55" spans="2:8" x14ac:dyDescent="0.2">
      <c r="B55" s="20" t="s">
        <v>18</v>
      </c>
      <c r="C55" s="21"/>
      <c r="D55" s="21"/>
      <c r="E55" s="10">
        <f>E53+E44+E38+E29</f>
        <v>9484478348.9799995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topLeftCell="A22" workbookViewId="0">
      <selection activeCell="E53" sqref="E53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29</v>
      </c>
      <c r="C25" s="39"/>
      <c r="D25" s="39"/>
      <c r="E25" s="39"/>
    </row>
    <row r="26" spans="2:8" ht="15" x14ac:dyDescent="0.3">
      <c r="B26" s="34"/>
      <c r="C26" s="34"/>
      <c r="D26" s="34"/>
      <c r="E26" s="34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</f>
        <v>4062389000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100000000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462389000</v>
      </c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</f>
        <v>3710752192.98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1520544249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10722549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5088787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3334042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5905403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8815966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2677502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192500000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275000000-27500000-55000000</f>
        <v>192500000</v>
      </c>
      <c r="H54" s="1"/>
    </row>
    <row r="55" spans="2:8" x14ac:dyDescent="0.2">
      <c r="B55" s="20" t="s">
        <v>18</v>
      </c>
      <c r="C55" s="21"/>
      <c r="D55" s="21"/>
      <c r="E55" s="10">
        <f>E53+E44+E38+E29</f>
        <v>9486185441.9799995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topLeftCell="A22" workbookViewId="0">
      <selection activeCell="E53" sqref="E53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28</v>
      </c>
      <c r="C25" s="39"/>
      <c r="D25" s="39"/>
      <c r="E25" s="39"/>
    </row>
    <row r="26" spans="2:8" ht="15" x14ac:dyDescent="0.3">
      <c r="B26" s="33"/>
      <c r="C26" s="33"/>
      <c r="D26" s="33"/>
      <c r="E26" s="33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</f>
        <v>4062389000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100000000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462389000</v>
      </c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</f>
        <v>3710752192.98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1522190810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11119714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5088787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3464366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6206575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9573797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2737571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192500000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275000000-27500000-55000000</f>
        <v>192500000</v>
      </c>
      <c r="H54" s="1"/>
    </row>
    <row r="55" spans="2:8" x14ac:dyDescent="0.2">
      <c r="B55" s="20" t="s">
        <v>18</v>
      </c>
      <c r="C55" s="21"/>
      <c r="D55" s="21"/>
      <c r="E55" s="10">
        <f>E53+E44+E38+E29</f>
        <v>9487832002.9799995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tabSelected="1" topLeftCell="A22" workbookViewId="0">
      <selection activeCell="H35" sqref="H35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27</v>
      </c>
      <c r="C25" s="39"/>
      <c r="D25" s="39"/>
      <c r="E25" s="39"/>
    </row>
    <row r="26" spans="2:8" ht="15" x14ac:dyDescent="0.3">
      <c r="B26" s="32"/>
      <c r="C26" s="32"/>
      <c r="D26" s="32"/>
      <c r="E26" s="32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</f>
        <v>4062389000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100000000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462389000</v>
      </c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</f>
        <v>3710752192.98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1523703731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11806333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5141162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3464366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6206575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10062108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3023187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192500000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275000000-27500000-55000000</f>
        <v>192500000</v>
      </c>
      <c r="H54" s="1"/>
    </row>
    <row r="55" spans="2:8" x14ac:dyDescent="0.2">
      <c r="B55" s="20" t="s">
        <v>18</v>
      </c>
      <c r="C55" s="21"/>
      <c r="D55" s="21"/>
      <c r="E55" s="10">
        <f>E53+E44+E38+E29</f>
        <v>9489344923.9799995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topLeftCell="A22" workbookViewId="0">
      <selection activeCell="K51" sqref="K51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26</v>
      </c>
      <c r="C25" s="39"/>
      <c r="D25" s="39"/>
      <c r="E25" s="39"/>
    </row>
    <row r="26" spans="2:8" ht="15" x14ac:dyDescent="0.3">
      <c r="B26" s="31"/>
      <c r="C26" s="31"/>
      <c r="D26" s="31"/>
      <c r="E26" s="31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</f>
        <v>4062389000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100000000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462389000</v>
      </c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</f>
        <v>3710752192.98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1525792767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11806333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5141162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4497231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7262746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10062108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3023187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247500000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</f>
        <v>247500000</v>
      </c>
      <c r="H54" s="1"/>
    </row>
    <row r="55" spans="2:8" x14ac:dyDescent="0.2">
      <c r="B55" s="20" t="s">
        <v>18</v>
      </c>
      <c r="C55" s="21"/>
      <c r="D55" s="21"/>
      <c r="E55" s="10">
        <f>E53+E44+E38+E29</f>
        <v>9546433959.9799995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4"/>
  <sheetViews>
    <sheetView topLeftCell="A22" workbookViewId="0">
      <selection activeCell="E52" sqref="E52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39" t="s">
        <v>0</v>
      </c>
      <c r="C24" s="39"/>
      <c r="D24" s="39"/>
      <c r="E24" s="39"/>
    </row>
    <row r="25" spans="2:8" ht="15.75" x14ac:dyDescent="0.25">
      <c r="B25" s="39" t="s">
        <v>25</v>
      </c>
      <c r="C25" s="39"/>
      <c r="D25" s="39"/>
      <c r="E25" s="39"/>
    </row>
    <row r="26" spans="2:8" ht="15" x14ac:dyDescent="0.3">
      <c r="B26" s="30"/>
      <c r="C26" s="30"/>
      <c r="D26" s="30"/>
      <c r="E26" s="30"/>
    </row>
    <row r="27" spans="2:8" ht="25.5" x14ac:dyDescent="0.2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">
      <c r="B28" s="40" t="s">
        <v>5</v>
      </c>
      <c r="C28" s="41"/>
      <c r="D28" s="41"/>
      <c r="E28" s="42"/>
      <c r="H28" s="1"/>
    </row>
    <row r="29" spans="2:8" ht="12.75" customHeight="1" x14ac:dyDescent="0.2">
      <c r="B29" s="8" t="s">
        <v>6</v>
      </c>
      <c r="C29" s="9"/>
      <c r="D29" s="9"/>
      <c r="E29" s="10">
        <f>E30+E31+E32+E33+E34+E35+E36+E37</f>
        <v>4062389000</v>
      </c>
      <c r="H29" s="1"/>
    </row>
    <row r="30" spans="2:8" ht="12.75" customHeight="1" x14ac:dyDescent="0.2">
      <c r="B30" s="11" t="s">
        <v>7</v>
      </c>
      <c r="C30" s="12">
        <v>41633</v>
      </c>
      <c r="D30" s="12">
        <v>42726</v>
      </c>
      <c r="E30" s="13">
        <v>100000000</v>
      </c>
      <c r="H30" s="1"/>
    </row>
    <row r="31" spans="2:8" ht="12.75" customHeight="1" x14ac:dyDescent="0.2">
      <c r="B31" s="11" t="s">
        <v>7</v>
      </c>
      <c r="C31" s="12">
        <v>41633</v>
      </c>
      <c r="D31" s="12">
        <v>42726</v>
      </c>
      <c r="E31" s="13">
        <v>600000000</v>
      </c>
      <c r="H31" s="1"/>
    </row>
    <row r="32" spans="2:8" ht="12.75" customHeight="1" x14ac:dyDescent="0.2">
      <c r="B32" s="11" t="s">
        <v>8</v>
      </c>
      <c r="C32" s="12">
        <v>41991</v>
      </c>
      <c r="D32" s="12">
        <v>42719</v>
      </c>
      <c r="E32" s="13">
        <v>600000000</v>
      </c>
      <c r="H32" s="1"/>
    </row>
    <row r="33" spans="2:8" ht="12.75" customHeight="1" x14ac:dyDescent="0.2">
      <c r="B33" s="11" t="s">
        <v>8</v>
      </c>
      <c r="C33" s="12">
        <v>41991</v>
      </c>
      <c r="D33" s="12">
        <v>42728</v>
      </c>
      <c r="E33" s="13">
        <v>700000000</v>
      </c>
      <c r="H33" s="1"/>
    </row>
    <row r="34" spans="2:8" ht="12.75" customHeight="1" x14ac:dyDescent="0.2">
      <c r="B34" s="11" t="s">
        <v>8</v>
      </c>
      <c r="C34" s="12">
        <v>42173</v>
      </c>
      <c r="D34" s="12">
        <v>42719</v>
      </c>
      <c r="E34" s="13">
        <v>500000000</v>
      </c>
      <c r="H34" s="1"/>
    </row>
    <row r="35" spans="2:8" ht="12.75" customHeight="1" x14ac:dyDescent="0.2">
      <c r="B35" s="11" t="s">
        <v>8</v>
      </c>
      <c r="C35" s="12">
        <v>42174</v>
      </c>
      <c r="D35" s="12">
        <v>42719</v>
      </c>
      <c r="E35" s="13">
        <v>600000000</v>
      </c>
      <c r="H35" s="1"/>
    </row>
    <row r="36" spans="2:8" ht="12.75" customHeight="1" x14ac:dyDescent="0.2">
      <c r="B36" s="11" t="s">
        <v>8</v>
      </c>
      <c r="C36" s="12">
        <v>42178</v>
      </c>
      <c r="D36" s="12">
        <v>43458</v>
      </c>
      <c r="E36" s="13">
        <v>500000000</v>
      </c>
      <c r="H36" s="1"/>
    </row>
    <row r="37" spans="2:8" ht="12.75" customHeight="1" x14ac:dyDescent="0.2">
      <c r="B37" s="11" t="s">
        <v>8</v>
      </c>
      <c r="C37" s="12">
        <v>42180</v>
      </c>
      <c r="D37" s="12">
        <v>43458</v>
      </c>
      <c r="E37" s="13">
        <v>462389000</v>
      </c>
      <c r="H37" s="1"/>
    </row>
    <row r="38" spans="2:8" ht="12.75" customHeight="1" x14ac:dyDescent="0.2">
      <c r="B38" s="8" t="s">
        <v>9</v>
      </c>
      <c r="C38" s="14"/>
      <c r="D38" s="14"/>
      <c r="E38" s="10">
        <f>E39+E40+E41+E42+E43</f>
        <v>3710752192.98</v>
      </c>
      <c r="H38" s="1"/>
    </row>
    <row r="39" spans="2:8" ht="14.25" customHeight="1" x14ac:dyDescent="0.2">
      <c r="B39" s="11" t="s">
        <v>10</v>
      </c>
      <c r="C39" s="14">
        <v>40429</v>
      </c>
      <c r="D39" s="14">
        <v>49278</v>
      </c>
      <c r="E39" s="15">
        <v>371984192.98000002</v>
      </c>
      <c r="H39" s="1"/>
    </row>
    <row r="40" spans="2:8" ht="14.25" customHeight="1" x14ac:dyDescent="0.2">
      <c r="B40" s="11" t="s">
        <v>11</v>
      </c>
      <c r="C40" s="14">
        <v>41991</v>
      </c>
      <c r="D40" s="14">
        <v>43073</v>
      </c>
      <c r="E40" s="15">
        <v>683817000</v>
      </c>
      <c r="H40" s="1"/>
    </row>
    <row r="41" spans="2:8" ht="14.25" customHeight="1" x14ac:dyDescent="0.2">
      <c r="B41" s="11" t="s">
        <v>11</v>
      </c>
      <c r="C41" s="14">
        <v>42209</v>
      </c>
      <c r="D41" s="14">
        <v>43269</v>
      </c>
      <c r="E41" s="15">
        <v>1000000000</v>
      </c>
      <c r="H41" s="1"/>
    </row>
    <row r="42" spans="2:8" ht="14.25" customHeight="1" x14ac:dyDescent="0.2">
      <c r="B42" s="11" t="s">
        <v>11</v>
      </c>
      <c r="C42" s="14">
        <v>42296</v>
      </c>
      <c r="D42" s="14">
        <v>43357</v>
      </c>
      <c r="E42" s="15">
        <v>317340000</v>
      </c>
      <c r="H42" s="1"/>
    </row>
    <row r="43" spans="2:8" ht="14.25" customHeight="1" x14ac:dyDescent="0.2">
      <c r="B43" s="11" t="s">
        <v>11</v>
      </c>
      <c r="C43" s="14">
        <v>42439</v>
      </c>
      <c r="D43" s="14">
        <v>43507</v>
      </c>
      <c r="E43" s="15">
        <v>1337611000</v>
      </c>
      <c r="H43" s="1"/>
    </row>
    <row r="44" spans="2:8" x14ac:dyDescent="0.2">
      <c r="B44" s="8" t="s">
        <v>12</v>
      </c>
      <c r="C44" s="14"/>
      <c r="D44" s="14"/>
      <c r="E44" s="10">
        <f>SUM(E45:E52)</f>
        <v>1527311461</v>
      </c>
      <c r="H44" s="1"/>
    </row>
    <row r="45" spans="2:8" x14ac:dyDescent="0.2">
      <c r="B45" s="16" t="s">
        <v>13</v>
      </c>
      <c r="C45" s="14">
        <v>38713</v>
      </c>
      <c r="D45" s="14">
        <v>44196</v>
      </c>
      <c r="E45" s="15">
        <v>184000000</v>
      </c>
      <c r="H45" s="1"/>
    </row>
    <row r="46" spans="2:8" x14ac:dyDescent="0.2">
      <c r="B46" s="17" t="s">
        <v>14</v>
      </c>
      <c r="C46" s="12">
        <v>39216</v>
      </c>
      <c r="D46" s="14">
        <v>43539</v>
      </c>
      <c r="E46" s="13">
        <f>960000000+540000000-200000000</f>
        <v>1300000000</v>
      </c>
      <c r="H46" s="1"/>
    </row>
    <row r="47" spans="2:8" x14ac:dyDescent="0.2">
      <c r="B47" s="16" t="s">
        <v>15</v>
      </c>
      <c r="C47" s="12">
        <v>39986</v>
      </c>
      <c r="D47" s="14">
        <v>43638</v>
      </c>
      <c r="E47" s="13">
        <v>12168130</v>
      </c>
      <c r="H47" s="1"/>
    </row>
    <row r="48" spans="2:8" x14ac:dyDescent="0.2">
      <c r="B48" s="16" t="s">
        <v>15</v>
      </c>
      <c r="C48" s="12">
        <v>40007</v>
      </c>
      <c r="D48" s="14">
        <v>43659</v>
      </c>
      <c r="E48" s="13">
        <v>5478833</v>
      </c>
      <c r="H48" s="1"/>
    </row>
    <row r="49" spans="2:8" x14ac:dyDescent="0.2">
      <c r="B49" s="16" t="s">
        <v>15</v>
      </c>
      <c r="C49" s="12">
        <v>40340</v>
      </c>
      <c r="D49" s="14">
        <v>42897</v>
      </c>
      <c r="E49" s="13">
        <v>4617243</v>
      </c>
      <c r="H49" s="1"/>
    </row>
    <row r="50" spans="2:8" x14ac:dyDescent="0.2">
      <c r="B50" s="16" t="s">
        <v>15</v>
      </c>
      <c r="C50" s="12">
        <v>40520</v>
      </c>
      <c r="D50" s="14">
        <v>43077</v>
      </c>
      <c r="E50" s="13">
        <v>7563918</v>
      </c>
      <c r="H50" s="1"/>
    </row>
    <row r="51" spans="2:8" x14ac:dyDescent="0.2">
      <c r="B51" s="16" t="s">
        <v>15</v>
      </c>
      <c r="C51" s="12">
        <v>40700</v>
      </c>
      <c r="D51" s="14">
        <v>43257</v>
      </c>
      <c r="E51" s="13">
        <v>10400081</v>
      </c>
      <c r="H51" s="1"/>
    </row>
    <row r="52" spans="2:8" x14ac:dyDescent="0.2">
      <c r="B52" s="16" t="s">
        <v>15</v>
      </c>
      <c r="C52" s="12">
        <v>40774</v>
      </c>
      <c r="D52" s="14">
        <v>43331</v>
      </c>
      <c r="E52" s="13">
        <v>3083256</v>
      </c>
      <c r="H52" s="1"/>
    </row>
    <row r="53" spans="2:8" s="19" customFormat="1" ht="14.25" customHeight="1" x14ac:dyDescent="0.2">
      <c r="B53" s="8" t="s">
        <v>16</v>
      </c>
      <c r="C53" s="14"/>
      <c r="D53" s="14"/>
      <c r="E53" s="10">
        <f>SUM(E54:E54)</f>
        <v>247500000</v>
      </c>
      <c r="F53" s="18"/>
      <c r="G53" s="2"/>
    </row>
    <row r="54" spans="2:8" x14ac:dyDescent="0.2">
      <c r="B54" s="16" t="s">
        <v>17</v>
      </c>
      <c r="C54" s="14">
        <v>41989</v>
      </c>
      <c r="D54" s="14">
        <v>44537</v>
      </c>
      <c r="E54" s="15">
        <f>275000000-27500000</f>
        <v>247500000</v>
      </c>
      <c r="H54" s="1"/>
    </row>
    <row r="55" spans="2:8" x14ac:dyDescent="0.2">
      <c r="B55" s="20" t="s">
        <v>18</v>
      </c>
      <c r="C55" s="21"/>
      <c r="D55" s="21"/>
      <c r="E55" s="10">
        <f>E53+E44+E38+E29</f>
        <v>9547952653.9799995</v>
      </c>
      <c r="H55" s="1"/>
    </row>
    <row r="56" spans="2:8" x14ac:dyDescent="0.2">
      <c r="B56" s="22"/>
      <c r="C56" s="22"/>
      <c r="D56" s="22"/>
    </row>
    <row r="57" spans="2:8" x14ac:dyDescent="0.2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4.25" x14ac:dyDescent="0.2">
      <c r="B59" s="24" t="s">
        <v>19</v>
      </c>
      <c r="C59" s="24"/>
      <c r="D59" s="24"/>
      <c r="E59" s="25"/>
    </row>
    <row r="60" spans="2:8" s="2" customFormat="1" ht="14.25" x14ac:dyDescent="0.2">
      <c r="B60" s="24" t="s">
        <v>20</v>
      </c>
      <c r="C60" s="26"/>
      <c r="D60" s="24" t="s">
        <v>21</v>
      </c>
      <c r="E60" s="27"/>
    </row>
    <row r="64" spans="2:8" s="2" customFormat="1" x14ac:dyDescent="0.2">
      <c r="B64" s="28" t="s">
        <v>22</v>
      </c>
      <c r="C64" s="1"/>
      <c r="D64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01.01.17</vt:lpstr>
      <vt:lpstr>01.12.16  </vt:lpstr>
      <vt:lpstr>01.11.16 </vt:lpstr>
      <vt:lpstr>01.10.16 </vt:lpstr>
      <vt:lpstr>01.09.16  </vt:lpstr>
      <vt:lpstr>01.08.16  </vt:lpstr>
      <vt:lpstr>01.07.16  </vt:lpstr>
      <vt:lpstr>01.06.16  </vt:lpstr>
      <vt:lpstr>01.05.16  </vt:lpstr>
      <vt:lpstr>01.04.16 </vt:lpstr>
      <vt:lpstr>01.03.16 </vt:lpstr>
      <vt:lpstr>01.02.16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2017-01-19T11:34:03Z</cp:lastPrinted>
  <dcterms:created xsi:type="dcterms:W3CDTF">2016-02-03T15:26:18Z</dcterms:created>
  <dcterms:modified xsi:type="dcterms:W3CDTF">2018-09-12T08:42:03Z</dcterms:modified>
</cp:coreProperties>
</file>