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'стр.2'!$A$1:$FJ$49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<sst xmlns="http://schemas.openxmlformats.org/spreadsheetml/2006/main" count="482" uniqueCount="255">
  <si>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</si>
  <si>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</si>
  <si>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</si>
  <si>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</si>
  <si>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</si>
  <si>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</si>
  <si>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</si>
  <si>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</si>
  <si>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</si>
  <si>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</si>
  <si>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</si>
  <si>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</si>
  <si>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</si>
  <si>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</si>
  <si>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</si>
  <si>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</si>
  <si>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</si>
  <si>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</si>
  <si>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</si>
  <si>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</si>
  <si>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</si>
  <si>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</si>
  <si>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</si>
  <si>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</si>
  <si>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</si>
  <si>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</si>
  <si>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</si>
  <si>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</si>
  <si>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</si>
  <si>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</si>
  <si>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</si>
  <si>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</si>
  <si>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</si>
  <si>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</si>
  <si>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</si>
  <si>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</si>
  <si>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</si>
  <si>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</si>
  <si>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</si>
  <si>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</si>
  <si>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</si>
  <si>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</si>
  <si>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</si>
  <si>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</si>
  <si>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</si>
  <si>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</si>
  <si>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</si>
  <si>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</si>
  <si>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</si>
  <si>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</si>
  <si>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</si>
  <si>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</si>
  <si>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</si>
  <si>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</si>
  <si>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</si>
  <si>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</si>
  <si>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</si>
  <si>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</si>
  <si>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</si>
  <si>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</si>
  <si>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</si>
  <si>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</si>
  <si>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</si>
  <si>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</si>
  <si>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</si>
  <si>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</si>
  <si>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</si>
  <si>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</si>
  <si>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</si>
  <si>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</si>
  <si>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</si>
  <si>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</si>
  <si>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</si>
  <si>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</si>
  <si>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</si>
  <si>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</si>
  <si>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</si>
  <si>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</si>
  <si>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</si>
  <si>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</si>
  <si>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</si>
  <si>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</si>
  <si>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</si>
  <si>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</si>
  <si>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</si>
  <si>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</si>
  <si>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</si>
  <si>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</si>
  <si>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</si>
  <si>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</si>
  <si>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</si>
  <si>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</si>
  <si>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</si>
  <si>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</si>
  <si>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</si>
  <si>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</si>
  <si>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</si>
  <si>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</si>
  <si>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</si>
  <si>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</si>
  <si>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</si>
  <si>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</si>
  <si>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</si>
  <si>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</si>
  <si>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</si>
  <si>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</si>
  <si>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</si>
  <si>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</si>
  <si>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</si>
  <si>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</si>
  <si>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</si>
  <si>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</si>
  <si>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</si>
  <si>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</si>
  <si>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</si>
  <si>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</si>
  <si>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</si>
  <si>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</si>
  <si>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</si>
  <si>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</si>
  <si>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</si>
  <si>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</si>
  <si>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</si>
  <si>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</si>
  <si>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</si>
  <si>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985 1170502002 0000 180</t>
  </si>
  <si>
    <t>Прочие неналоговые доходы бюджетов субъектов РФ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</si>
  <si>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</si>
  <si>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</si>
  <si>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</si>
  <si>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</si>
  <si>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</si>
  <si>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</si>
  <si>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</si>
  <si>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</si>
  <si>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</si>
  <si>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</si>
  <si>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</si>
  <si>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</si>
  <si>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</si>
  <si>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</si>
  <si>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</si>
  <si>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</si>
  <si>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</si>
  <si>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</si>
  <si>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</si>
  <si>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</si>
  <si>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</si>
  <si>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</si>
  <si>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</si>
  <si>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</si>
  <si>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</si>
  <si>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</si>
  <si>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</si>
  <si>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</si>
  <si>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</si>
  <si>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</si>
  <si>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</si>
  <si>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985 1402 6410570060 512 251</t>
  </si>
  <si>
    <t>985 1402 6410570060 000 000</t>
  </si>
  <si>
    <t>985 01 06 10 01 02 0002 510</t>
  </si>
  <si>
    <t>985 01 06 10 01 02 0002 610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</si>
  <si>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</si>
  <si>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</si>
  <si>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</si>
  <si>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</si>
  <si>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</si>
  <si>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</si>
  <si>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985 2023590002 0000 151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</si>
  <si>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</si>
  <si>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985 2022552702 0000 151</t>
  </si>
  <si>
    <t>985 2186001002 0000 151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</si>
  <si>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</si>
  <si>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</si>
  <si>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</si>
  <si>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</si>
  <si>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</si>
  <si>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</si>
  <si>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</si>
  <si>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</si>
  <si>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</si>
  <si>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</si>
  <si>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</si>
  <si>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</si>
  <si>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</si>
  <si>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</si>
  <si>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</si>
  <si>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 xml:space="preserve">Возврат бюджетных кредитов, предоставленных юридическим лицам на пополнение оборотных средств и на инвестиционные цели </t>
  </si>
  <si>
    <t>985 01 06 05 01 02 0001 640</t>
  </si>
  <si>
    <t>18</t>
  </si>
  <si>
    <t>ГРБС</t>
  </si>
  <si>
    <t>09</t>
  </si>
  <si>
    <t>985 0111 6890110050 870 296</t>
  </si>
  <si>
    <t>Резервные средства. Иные расходы.</t>
  </si>
  <si>
    <t>985 0111 6890110060 870 296</t>
  </si>
  <si>
    <t>985 0112 6450113870 000 000</t>
  </si>
  <si>
    <t>985 0112 6450113870 241 226</t>
  </si>
  <si>
    <t xml:space="preserve">Прикладные научные исследования в области общегосударственных вопросов. 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финансами. </t>
  </si>
  <si>
    <t>Научно-исследовательские и опытно-конструкторские работы. Прочие работы, услуги.</t>
  </si>
  <si>
    <t>985 0112 6450213760 000 000</t>
  </si>
  <si>
    <t>985 0112 6450213760 241 226</t>
  </si>
  <si>
    <t xml:space="preserve">Прикладные научные исследования в области общегосударственных вопросов. Мероприятия и проекты. </t>
  </si>
  <si>
    <t>Прочая закупка товаров, работ и услуг. Прочие работы, услуги.</t>
  </si>
  <si>
    <t>985 0113 6890110070 000 000</t>
  </si>
  <si>
    <t>985 0113 6890110070 831 296</t>
  </si>
  <si>
    <t>Исполнение судебных актов Российской Федерации и мировых соглашений по возмещению причиненного вреда. Иные расходы.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</si>
  <si>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</si>
  <si>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</si>
  <si>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</si>
  <si>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985 0412 6450113760 000 000</t>
  </si>
  <si>
    <t>985 0412 6450113760 244 226</t>
  </si>
  <si>
    <t>Другие вопросы в области национальной экономики. Мероприятия и проекты.</t>
  </si>
  <si>
    <t>985 0412 6450213760 244 226</t>
  </si>
  <si>
    <t>985 0412 6450213760 000 000</t>
  </si>
  <si>
    <t>985 0412 6450213760 244 340</t>
  </si>
  <si>
    <t>Прочая закупка товаров, работ и услуг. Увеличение стоимости материальных запасов.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</si>
  <si>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</si>
  <si>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</si>
  <si>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</si>
  <si>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</si>
  <si>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985 2193590002 0000 151</t>
  </si>
  <si>
    <t xml:space="preserve">Возврат остатков единой субвенции из бюджетов субъектов Российской Федерации
</t>
  </si>
  <si>
    <t>985 1164202002 0000 140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</si>
  <si>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</si>
  <si>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</si>
  <si>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</si>
  <si>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</si>
  <si>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Начальник департамента</t>
  </si>
  <si>
    <t>главный бухгалтер</t>
  </si>
  <si>
    <t xml:space="preserve">В.А. Николаева </t>
  </si>
  <si>
    <t>октября</t>
  </si>
  <si>
    <t>01.10.2018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</si>
  <si>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</si>
  <si>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985 2021521302 0000 151</t>
  </si>
  <si>
    <t>985 01 01 00 00 02 0000 000</t>
  </si>
  <si>
    <t>Государственные ценные бумаги субъекта Российской Федерации, номинальная стоимость которых указана в валюте Российской Федерации</t>
  </si>
  <si>
    <t>985 01 03 01 00 02 0000 000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</si>
  <si>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</si>
  <si>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985 01 06 04 01 02 0000 000</t>
  </si>
  <si>
    <t>985 01 06 05 01 00 0000 000</t>
  </si>
  <si>
    <t>985 01 06 05 02 00 0000 000</t>
  </si>
  <si>
    <t xml:space="preserve">Бюджетные кредиты другим бюджетам бюджетной системы Российской Федерации в валюте Российской Федерации
</t>
  </si>
  <si>
    <t xml:space="preserve">985 01 06 05 02 02 0000 000 </t>
  </si>
  <si>
    <t>Бюджетные кредиты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</si>
  <si>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Бюджетные кредиты юридическим лицам в валюте Российской Федерации
</t>
  </si>
  <si>
    <t>985 01 06 05 01 02 0000 000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</si>
  <si>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
</t>
  </si>
  <si>
    <t>985 01 06 05 01 02 0002 640</t>
  </si>
  <si>
    <t xml:space="preserve"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 </t>
  </si>
  <si>
    <t xml:space="preserve">Первый заместитель </t>
  </si>
  <si>
    <t>председателя комитета финансов</t>
  </si>
  <si>
    <t>И.Г. Нюнин</t>
  </si>
  <si>
    <t xml:space="preserve">Начальник департамента </t>
  </si>
  <si>
    <t xml:space="preserve">бюджетной политики </t>
  </si>
  <si>
    <t>И.В. Иванова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</si>
</sst>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2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71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171" fontId="5" fillId="0" borderId="41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left" wrapText="1" indent="2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171" fontId="2" fillId="0" borderId="45" xfId="58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1" fontId="2" fillId="0" borderId="41" xfId="58" applyFont="1" applyFill="1" applyBorder="1" applyAlignment="1">
      <alignment horizontal="center"/>
    </xf>
    <xf numFmtId="0" fontId="4" fillId="0" borderId="39" xfId="0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171" fontId="5" fillId="0" borderId="15" xfId="58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1" fontId="2" fillId="0" borderId="15" xfId="5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171" fontId="2" fillId="0" borderId="16" xfId="58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1" fontId="5" fillId="0" borderId="34" xfId="58" applyFont="1" applyFill="1" applyBorder="1" applyAlignment="1">
      <alignment horizontal="center" vertical="center"/>
    </xf>
    <xf numFmtId="171" fontId="5" fillId="0" borderId="21" xfId="58" applyFont="1" applyFill="1" applyBorder="1" applyAlignment="1">
      <alignment horizontal="center" vertical="center"/>
    </xf>
    <xf numFmtId="171" fontId="5" fillId="0" borderId="23" xfId="58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71" fontId="5" fillId="0" borderId="50" xfId="58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171" fontId="5" fillId="0" borderId="24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8" xfId="58" applyFont="1" applyFill="1" applyBorder="1" applyAlignment="1">
      <alignment horizontal="center" vertical="center"/>
    </xf>
    <xf numFmtId="171" fontId="5" fillId="0" borderId="35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9" xfId="58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9" fontId="1" fillId="0" borderId="2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171" fontId="5" fillId="0" borderId="41" xfId="58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 vertical="center"/>
    </xf>
    <xf numFmtId="171" fontId="2" fillId="0" borderId="60" xfId="58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1" fontId="2" fillId="0" borderId="34" xfId="58" applyFont="1" applyFill="1" applyBorder="1" applyAlignment="1">
      <alignment horizontal="center" vertical="center"/>
    </xf>
    <xf numFmtId="171" fontId="2" fillId="0" borderId="21" xfId="58" applyFont="1" applyFill="1" applyBorder="1" applyAlignment="1">
      <alignment horizontal="center" vertical="center"/>
    </xf>
    <xf numFmtId="171" fontId="2" fillId="0" borderId="23" xfId="5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49" fontId="6" fillId="0" borderId="3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1" fontId="5" fillId="0" borderId="16" xfId="5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0" fontId="1" fillId="0" borderId="67" xfId="0" applyFont="1" applyBorder="1" applyAlignment="1">
      <alignment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/>
    </xf>
    <xf numFmtId="171" fontId="5" fillId="0" borderId="15" xfId="58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71" fontId="2" fillId="0" borderId="4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1" fontId="2" fillId="0" borderId="15" xfId="58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1" fontId="2" fillId="0" borderId="16" xfId="58" applyFont="1" applyFill="1" applyBorder="1" applyAlignment="1">
      <alignment horizontal="center"/>
    </xf>
    <xf numFmtId="171" fontId="5" fillId="0" borderId="16" xfId="58" applyFont="1" applyFill="1" applyBorder="1" applyAlignment="1">
      <alignment horizontal="center"/>
    </xf>
    <xf numFmtId="2" fontId="2" fillId="0" borderId="15" xfId="58" applyNumberFormat="1" applyFont="1" applyFill="1" applyBorder="1" applyAlignment="1">
      <alignment horizontal="center"/>
    </xf>
    <xf numFmtId="2" fontId="2" fillId="0" borderId="16" xfId="58" applyNumberFormat="1" applyFont="1" applyFill="1" applyBorder="1" applyAlignment="1">
      <alignment horizontal="center"/>
    </xf>
    <xf numFmtId="4" fontId="5" fillId="0" borderId="68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1"/>
  <sheetViews>
    <sheetView tabSelected="1" view="pageBreakPreview" zoomScaleSheetLayoutView="100" zoomScalePageLayoutView="0" workbookViewId="0" topLeftCell="B1">
      <selection activeCell="A19" sqref="A19:AM19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</row>
    <row r="3" spans="1:149" ht="12" customHeight="1">
      <c r="A3" s="35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</row>
    <row r="4" spans="1:149" ht="12" customHeight="1">
      <c r="A4" s="35" t="s">
        <v>58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1:166" ht="12" customHeight="1" thickBot="1">
      <c r="A5" s="35" t="s">
        <v>69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6"/>
      <c r="ET5" s="49" t="s">
        <v>0</v>
      </c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1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52" t="s">
        <v>30</v>
      </c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4"/>
    </row>
    <row r="7" spans="62:166" ht="15" customHeight="1">
      <c r="BJ7" s="2" t="s">
        <v>77</v>
      </c>
      <c r="BK7" s="61" t="s">
        <v>230</v>
      </c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2">
        <v>20</v>
      </c>
      <c r="CG7" s="62"/>
      <c r="CH7" s="62"/>
      <c r="CI7" s="62"/>
      <c r="CJ7" s="63" t="s">
        <v>189</v>
      </c>
      <c r="CK7" s="63"/>
      <c r="CL7" s="63"/>
      <c r="CM7" s="1" t="s">
        <v>59</v>
      </c>
      <c r="ER7" s="2" t="s">
        <v>1</v>
      </c>
      <c r="ET7" s="41" t="s">
        <v>231</v>
      </c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3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55" t="s">
        <v>190</v>
      </c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7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58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60"/>
    </row>
    <row r="10" spans="1:166" ht="11.25">
      <c r="A10" s="1" t="s">
        <v>62</v>
      </c>
      <c r="B10" s="1" t="s">
        <v>62</v>
      </c>
      <c r="ER10" s="2" t="s">
        <v>13</v>
      </c>
      <c r="ET10" s="41" t="s">
        <v>78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</row>
    <row r="11" spans="1:166" ht="12.75">
      <c r="A11" s="1" t="s">
        <v>63</v>
      </c>
      <c r="B11" s="1" t="s">
        <v>63</v>
      </c>
      <c r="AU11" s="67" t="s">
        <v>80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R11" s="2" t="s">
        <v>64</v>
      </c>
      <c r="ET11" s="64" t="s">
        <v>79</v>
      </c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6"/>
    </row>
    <row r="12" spans="1:166" ht="15" customHeight="1">
      <c r="A12" s="1" t="s">
        <v>3</v>
      </c>
      <c r="B12" s="1" t="s">
        <v>3</v>
      </c>
      <c r="V12" s="46" t="s">
        <v>81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R12" s="2" t="s">
        <v>114</v>
      </c>
      <c r="ET12" s="41" t="s">
        <v>111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3"/>
    </row>
    <row r="13" spans="1:166" ht="15" customHeight="1">
      <c r="A13" s="1" t="s">
        <v>89</v>
      </c>
      <c r="B13" s="1" t="s">
        <v>115</v>
      </c>
      <c r="ET13" s="41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3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79">
        <v>383</v>
      </c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1"/>
    </row>
    <row r="15" spans="1:166" ht="19.5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</row>
    <row r="16" spans="1:166" ht="11.25" customHeight="1">
      <c r="A16" s="37" t="s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  <c r="AN16" s="74" t="s">
        <v>17</v>
      </c>
      <c r="AO16" s="37"/>
      <c r="AP16" s="37"/>
      <c r="AQ16" s="37"/>
      <c r="AR16" s="37"/>
      <c r="AS16" s="38"/>
      <c r="AT16" s="74" t="s">
        <v>65</v>
      </c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8"/>
      <c r="BJ16" s="74" t="s">
        <v>53</v>
      </c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8"/>
      <c r="CF16" s="89" t="s">
        <v>18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4" t="s">
        <v>22</v>
      </c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</row>
    <row r="17" spans="1:166" ht="32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  <c r="AN17" s="75"/>
      <c r="AO17" s="39"/>
      <c r="AP17" s="39"/>
      <c r="AQ17" s="39"/>
      <c r="AR17" s="39"/>
      <c r="AS17" s="40"/>
      <c r="AT17" s="75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40"/>
      <c r="BJ17" s="75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72" t="s">
        <v>74</v>
      </c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3"/>
      <c r="CW17" s="89" t="s">
        <v>19</v>
      </c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3"/>
      <c r="DN17" s="89" t="s">
        <v>20</v>
      </c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3"/>
      <c r="EE17" s="89" t="s">
        <v>21</v>
      </c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3"/>
      <c r="ET17" s="75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18" spans="1:166" ht="12" thickBot="1">
      <c r="A18" s="47">
        <v>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76">
        <v>2</v>
      </c>
      <c r="AO18" s="77"/>
      <c r="AP18" s="77"/>
      <c r="AQ18" s="77"/>
      <c r="AR18" s="77"/>
      <c r="AS18" s="78"/>
      <c r="AT18" s="76">
        <v>3</v>
      </c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8"/>
      <c r="BJ18" s="76">
        <v>4</v>
      </c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8"/>
      <c r="CF18" s="76">
        <v>5</v>
      </c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8"/>
      <c r="CW18" s="76">
        <v>6</v>
      </c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8"/>
      <c r="DN18" s="76">
        <v>7</v>
      </c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8"/>
      <c r="EE18" s="76">
        <v>8</v>
      </c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8"/>
      <c r="ET18" s="76">
        <v>9</v>
      </c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</row>
    <row r="19" spans="1:166" ht="15.75" customHeight="1">
      <c r="A19" s="82" t="s">
        <v>15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3" t="s">
        <v>31</v>
      </c>
      <c r="AO19" s="84"/>
      <c r="AP19" s="84"/>
      <c r="AQ19" s="84"/>
      <c r="AR19" s="84"/>
      <c r="AS19" s="84"/>
      <c r="AT19" s="85" t="s">
        <v>39</v>
      </c>
      <c r="AU19" s="85"/>
      <c r="AV19" s="85"/>
      <c r="AW19" s="85"/>
      <c r="AX19" s="85"/>
      <c r="AY19" s="85"/>
      <c r="AZ19" s="85"/>
      <c r="BA19" s="85"/>
      <c r="BB19" s="85"/>
      <c r="BC19" s="86"/>
      <c r="BD19" s="87"/>
      <c r="BE19" s="87"/>
      <c r="BF19" s="87"/>
      <c r="BG19" s="87"/>
      <c r="BH19" s="87"/>
      <c r="BI19" s="88"/>
      <c r="BJ19" s="90">
        <f>BJ21+BJ22+BJ28+BJ29</f>
        <v>170669400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0">
        <f>CF21+CF22+CF23+CF25+CF26+CF28+CF29+CF30+CF31+CF24+CF27</f>
        <v>1383083014.3799999</v>
      </c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268" t="s">
        <v>85</v>
      </c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 t="s">
        <v>85</v>
      </c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90">
        <f>SUM(EE21:ES31)</f>
        <v>1383083014.38</v>
      </c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0">
        <v>0</v>
      </c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2"/>
    </row>
    <row r="20" spans="1:166" ht="15" customHeight="1">
      <c r="A20" s="45" t="s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30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68"/>
      <c r="BD20" s="69"/>
      <c r="BE20" s="69"/>
      <c r="BF20" s="69"/>
      <c r="BG20" s="69"/>
      <c r="BH20" s="69"/>
      <c r="BI20" s="70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93"/>
    </row>
    <row r="21" spans="1:166" ht="27" customHeight="1">
      <c r="A21" s="28" t="s">
        <v>113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30" t="s">
        <v>31</v>
      </c>
      <c r="AO21" s="31"/>
      <c r="AP21" s="31"/>
      <c r="AQ21" s="31"/>
      <c r="AR21" s="31"/>
      <c r="AS21" s="31"/>
      <c r="AT21" s="97" t="s">
        <v>112</v>
      </c>
      <c r="AU21" s="97"/>
      <c r="AV21" s="97"/>
      <c r="AW21" s="97"/>
      <c r="AX21" s="97"/>
      <c r="AY21" s="97"/>
      <c r="AZ21" s="97"/>
      <c r="BA21" s="97"/>
      <c r="BB21" s="97"/>
      <c r="BC21" s="235"/>
      <c r="BD21" s="236"/>
      <c r="BE21" s="236"/>
      <c r="BF21" s="236"/>
      <c r="BG21" s="236"/>
      <c r="BH21" s="236"/>
      <c r="BI21" s="237"/>
      <c r="BJ21" s="269">
        <v>0</v>
      </c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70">
        <v>815830931.51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71" t="s">
        <v>85</v>
      </c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 t="s">
        <v>85</v>
      </c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270">
        <f aca="true" t="shared" si="0" ref="EE21:EE31">SUM(CF21)</f>
        <v>815830931.51</v>
      </c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2">
        <v>0</v>
      </c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4"/>
    </row>
    <row r="22" spans="1:166" ht="37.5" customHeight="1">
      <c r="A22" s="28" t="s">
        <v>86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30" t="s">
        <v>31</v>
      </c>
      <c r="AO22" s="31"/>
      <c r="AP22" s="31"/>
      <c r="AQ22" s="31"/>
      <c r="AR22" s="31"/>
      <c r="AS22" s="31"/>
      <c r="AT22" s="97" t="s">
        <v>82</v>
      </c>
      <c r="AU22" s="97"/>
      <c r="AV22" s="97"/>
      <c r="AW22" s="97"/>
      <c r="AX22" s="97"/>
      <c r="AY22" s="97"/>
      <c r="AZ22" s="97"/>
      <c r="BA22" s="97"/>
      <c r="BB22" s="97"/>
      <c r="BC22" s="235"/>
      <c r="BD22" s="236"/>
      <c r="BE22" s="236"/>
      <c r="BF22" s="236"/>
      <c r="BG22" s="236"/>
      <c r="BH22" s="236"/>
      <c r="BI22" s="237"/>
      <c r="BJ22" s="269">
        <v>2837900</v>
      </c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70">
        <v>1527871.06</v>
      </c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71" t="s">
        <v>85</v>
      </c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 t="s">
        <v>85</v>
      </c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270">
        <f t="shared" si="0"/>
        <v>1527871.06</v>
      </c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2">
        <f>BJ22-CF22</f>
        <v>1310028.94</v>
      </c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4"/>
    </row>
    <row r="23" spans="1:166" ht="58.5" customHeight="1">
      <c r="A23" s="28" t="s">
        <v>87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30" t="s">
        <v>31</v>
      </c>
      <c r="AO23" s="31"/>
      <c r="AP23" s="31"/>
      <c r="AQ23" s="31"/>
      <c r="AR23" s="31"/>
      <c r="AS23" s="31"/>
      <c r="AT23" s="97" t="s">
        <v>83</v>
      </c>
      <c r="AU23" s="97"/>
      <c r="AV23" s="97"/>
      <c r="AW23" s="97"/>
      <c r="AX23" s="97"/>
      <c r="AY23" s="97"/>
      <c r="AZ23" s="97"/>
      <c r="BA23" s="97"/>
      <c r="BB23" s="97"/>
      <c r="BC23" s="235"/>
      <c r="BD23" s="236"/>
      <c r="BE23" s="236"/>
      <c r="BF23" s="236"/>
      <c r="BG23" s="236"/>
      <c r="BH23" s="236"/>
      <c r="BI23" s="237"/>
      <c r="BJ23" s="269" t="s">
        <v>85</v>
      </c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70">
        <v>2364938.16</v>
      </c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71" t="s">
        <v>85</v>
      </c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 t="s">
        <v>85</v>
      </c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270">
        <f t="shared" si="0"/>
        <v>2364938.16</v>
      </c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 t="s">
        <v>85</v>
      </c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4"/>
    </row>
    <row r="24" spans="1:166" ht="58.5" customHeight="1">
      <c r="A24" s="28" t="s">
        <v>223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30" t="s">
        <v>31</v>
      </c>
      <c r="AO24" s="31"/>
      <c r="AP24" s="31"/>
      <c r="AQ24" s="31"/>
      <c r="AR24" s="31"/>
      <c r="AS24" s="31"/>
      <c r="AT24" s="97" t="s">
        <v>222</v>
      </c>
      <c r="AU24" s="97"/>
      <c r="AV24" s="97"/>
      <c r="AW24" s="97"/>
      <c r="AX24" s="97"/>
      <c r="AY24" s="97"/>
      <c r="AZ24" s="97"/>
      <c r="BA24" s="97"/>
      <c r="BB24" s="97"/>
      <c r="BC24" s="235"/>
      <c r="BD24" s="236"/>
      <c r="BE24" s="236"/>
      <c r="BF24" s="236"/>
      <c r="BG24" s="236"/>
      <c r="BH24" s="236"/>
      <c r="BI24" s="237"/>
      <c r="BJ24" s="269" t="s">
        <v>85</v>
      </c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70">
        <v>1940.95</v>
      </c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71" t="s">
        <v>85</v>
      </c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 t="s">
        <v>85</v>
      </c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270">
        <f>SUM(CF24)</f>
        <v>1940.95</v>
      </c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 t="s">
        <v>85</v>
      </c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4"/>
    </row>
    <row r="25" spans="1:166" ht="27" customHeight="1">
      <c r="A25" s="28" t="s">
        <v>88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30" t="s">
        <v>31</v>
      </c>
      <c r="AO25" s="31"/>
      <c r="AP25" s="31"/>
      <c r="AQ25" s="31"/>
      <c r="AR25" s="31"/>
      <c r="AS25" s="31"/>
      <c r="AT25" s="97" t="s">
        <v>84</v>
      </c>
      <c r="AU25" s="97"/>
      <c r="AV25" s="97"/>
      <c r="AW25" s="97"/>
      <c r="AX25" s="97"/>
      <c r="AY25" s="97"/>
      <c r="AZ25" s="97"/>
      <c r="BA25" s="97"/>
      <c r="BB25" s="97"/>
      <c r="BC25" s="235"/>
      <c r="BD25" s="236"/>
      <c r="BE25" s="236"/>
      <c r="BF25" s="236"/>
      <c r="BG25" s="236"/>
      <c r="BH25" s="236"/>
      <c r="BI25" s="237"/>
      <c r="BJ25" s="269" t="s">
        <v>85</v>
      </c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70">
        <v>716820.84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71" t="s">
        <v>85</v>
      </c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 t="s">
        <v>85</v>
      </c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270">
        <f t="shared" si="0"/>
        <v>716820.84</v>
      </c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 t="s">
        <v>85</v>
      </c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4"/>
    </row>
    <row r="26" spans="1:166" ht="27" customHeight="1">
      <c r="A26" s="28" t="s">
        <v>126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30" t="s">
        <v>31</v>
      </c>
      <c r="AO26" s="31"/>
      <c r="AP26" s="31"/>
      <c r="AQ26" s="31"/>
      <c r="AR26" s="31"/>
      <c r="AS26" s="31"/>
      <c r="AT26" s="97" t="s">
        <v>125</v>
      </c>
      <c r="AU26" s="97"/>
      <c r="AV26" s="97"/>
      <c r="AW26" s="97"/>
      <c r="AX26" s="97"/>
      <c r="AY26" s="97"/>
      <c r="AZ26" s="97"/>
      <c r="BA26" s="97"/>
      <c r="BB26" s="97"/>
      <c r="BC26" s="235"/>
      <c r="BD26" s="236"/>
      <c r="BE26" s="236"/>
      <c r="BF26" s="236"/>
      <c r="BG26" s="236"/>
      <c r="BH26" s="236"/>
      <c r="BI26" s="237"/>
      <c r="BJ26" s="269" t="s">
        <v>85</v>
      </c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70">
        <v>6255005.67</v>
      </c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71" t="s">
        <v>85</v>
      </c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 t="s">
        <v>85</v>
      </c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270">
        <f t="shared" si="0"/>
        <v>6255005.67</v>
      </c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 t="s">
        <v>85</v>
      </c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4"/>
    </row>
    <row r="27" spans="1:166" ht="51.75" customHeight="1">
      <c r="A27" s="28" t="s">
        <v>232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30" t="s">
        <v>31</v>
      </c>
      <c r="AO27" s="31"/>
      <c r="AP27" s="31"/>
      <c r="AQ27" s="31"/>
      <c r="AR27" s="31"/>
      <c r="AS27" s="31"/>
      <c r="AT27" s="97" t="s">
        <v>233</v>
      </c>
      <c r="AU27" s="97"/>
      <c r="AV27" s="97"/>
      <c r="AW27" s="97"/>
      <c r="AX27" s="97"/>
      <c r="AY27" s="97"/>
      <c r="AZ27" s="97"/>
      <c r="BA27" s="97"/>
      <c r="BB27" s="97"/>
      <c r="BC27" s="235"/>
      <c r="BD27" s="236"/>
      <c r="BE27" s="236"/>
      <c r="BF27" s="236"/>
      <c r="BG27" s="236"/>
      <c r="BH27" s="236"/>
      <c r="BI27" s="237"/>
      <c r="BJ27" s="269" t="s">
        <v>85</v>
      </c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70">
        <v>434249000</v>
      </c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71" t="s">
        <v>85</v>
      </c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 t="s">
        <v>85</v>
      </c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270">
        <f>SUM(CF27)</f>
        <v>434249000</v>
      </c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 t="s">
        <v>85</v>
      </c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4"/>
    </row>
    <row r="28" spans="1:166" ht="81.75" customHeight="1">
      <c r="A28" s="28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30" t="s">
        <v>31</v>
      </c>
      <c r="AO28" s="31"/>
      <c r="AP28" s="31"/>
      <c r="AQ28" s="31"/>
      <c r="AR28" s="31"/>
      <c r="AS28" s="31"/>
      <c r="AT28" s="97" t="s">
        <v>170</v>
      </c>
      <c r="AU28" s="97"/>
      <c r="AV28" s="97"/>
      <c r="AW28" s="97"/>
      <c r="AX28" s="97"/>
      <c r="AY28" s="97"/>
      <c r="AZ28" s="97"/>
      <c r="BA28" s="97"/>
      <c r="BB28" s="97"/>
      <c r="BC28" s="235"/>
      <c r="BD28" s="236"/>
      <c r="BE28" s="236"/>
      <c r="BF28" s="236"/>
      <c r="BG28" s="236"/>
      <c r="BH28" s="236"/>
      <c r="BI28" s="237"/>
      <c r="BJ28" s="269">
        <v>31627700</v>
      </c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>
        <v>19659730.14</v>
      </c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71" t="s">
        <v>85</v>
      </c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 t="s">
        <v>85</v>
      </c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269">
        <f t="shared" si="0"/>
        <v>19659730.14</v>
      </c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32">
        <f>BJ28-CF28</f>
        <v>11967969.86</v>
      </c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4"/>
    </row>
    <row r="29" spans="1:166" ht="33" customHeight="1">
      <c r="A29" s="28" t="s">
        <v>167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30" t="s">
        <v>31</v>
      </c>
      <c r="AO29" s="31"/>
      <c r="AP29" s="31"/>
      <c r="AQ29" s="31"/>
      <c r="AR29" s="31"/>
      <c r="AS29" s="31"/>
      <c r="AT29" s="97" t="s">
        <v>168</v>
      </c>
      <c r="AU29" s="97"/>
      <c r="AV29" s="97"/>
      <c r="AW29" s="97"/>
      <c r="AX29" s="97"/>
      <c r="AY29" s="97"/>
      <c r="AZ29" s="97"/>
      <c r="BA29" s="97"/>
      <c r="BB29" s="97"/>
      <c r="BC29" s="235"/>
      <c r="BD29" s="236"/>
      <c r="BE29" s="236"/>
      <c r="BF29" s="236"/>
      <c r="BG29" s="236"/>
      <c r="BH29" s="236"/>
      <c r="BI29" s="237"/>
      <c r="BJ29" s="269">
        <v>136203800</v>
      </c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70">
        <v>95686739.33</v>
      </c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271" t="s">
        <v>85</v>
      </c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3"/>
      <c r="DN29" s="71" t="s">
        <v>85</v>
      </c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270">
        <f t="shared" si="0"/>
        <v>95686739.33</v>
      </c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2">
        <f>BJ29-EE29</f>
        <v>40517060.67</v>
      </c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4"/>
    </row>
    <row r="30" spans="1:166" ht="76.5" customHeight="1">
      <c r="A30" s="28" t="s">
        <v>172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30" t="s">
        <v>31</v>
      </c>
      <c r="AO30" s="31"/>
      <c r="AP30" s="31"/>
      <c r="AQ30" s="31"/>
      <c r="AR30" s="31"/>
      <c r="AS30" s="31"/>
      <c r="AT30" s="97" t="s">
        <v>171</v>
      </c>
      <c r="AU30" s="97"/>
      <c r="AV30" s="97"/>
      <c r="AW30" s="97"/>
      <c r="AX30" s="97"/>
      <c r="AY30" s="97"/>
      <c r="AZ30" s="97"/>
      <c r="BA30" s="97"/>
      <c r="BB30" s="97"/>
      <c r="BC30" s="235"/>
      <c r="BD30" s="236"/>
      <c r="BE30" s="236"/>
      <c r="BF30" s="236"/>
      <c r="BG30" s="236"/>
      <c r="BH30" s="236"/>
      <c r="BI30" s="237"/>
      <c r="BJ30" s="269" t="s">
        <v>85</v>
      </c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70">
        <v>6841045.68</v>
      </c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71" t="s">
        <v>85</v>
      </c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 t="s">
        <v>85</v>
      </c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270">
        <f t="shared" si="0"/>
        <v>6841045.68</v>
      </c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 t="s">
        <v>85</v>
      </c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4"/>
    </row>
    <row r="31" spans="1:166" ht="42.75" customHeight="1">
      <c r="A31" s="28" t="s">
        <v>221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30" t="s">
        <v>31</v>
      </c>
      <c r="AO31" s="31"/>
      <c r="AP31" s="31"/>
      <c r="AQ31" s="31"/>
      <c r="AR31" s="31"/>
      <c r="AS31" s="31"/>
      <c r="AT31" s="97" t="s">
        <v>220</v>
      </c>
      <c r="AU31" s="97"/>
      <c r="AV31" s="97"/>
      <c r="AW31" s="97"/>
      <c r="AX31" s="97"/>
      <c r="AY31" s="97"/>
      <c r="AZ31" s="97"/>
      <c r="BA31" s="97"/>
      <c r="BB31" s="97"/>
      <c r="BC31" s="235"/>
      <c r="BD31" s="236"/>
      <c r="BE31" s="236"/>
      <c r="BF31" s="236"/>
      <c r="BG31" s="236"/>
      <c r="BH31" s="236"/>
      <c r="BI31" s="237"/>
      <c r="BJ31" s="269" t="s">
        <v>85</v>
      </c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70">
        <v>-51008.96</v>
      </c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71" t="s">
        <v>85</v>
      </c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 t="s">
        <v>85</v>
      </c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270">
        <f t="shared" si="0"/>
        <v>-51008.96</v>
      </c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 t="s">
        <v>85</v>
      </c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4"/>
    </row>
    <row r="32" ht="80.25" customHeight="1"/>
  </sheetData>
  <sheetProtection/>
  <mergeCells count="155">
    <mergeCell ref="EE24:ES24"/>
    <mergeCell ref="ET24:FJ24"/>
    <mergeCell ref="A24:AM24"/>
    <mergeCell ref="AN24:AS24"/>
    <mergeCell ref="AT24:BI24"/>
    <mergeCell ref="BJ24:CE24"/>
    <mergeCell ref="CF24:CV24"/>
    <mergeCell ref="CW24:DM24"/>
    <mergeCell ref="EE26:ES26"/>
    <mergeCell ref="ET26:FJ26"/>
    <mergeCell ref="CF28:CV28"/>
    <mergeCell ref="CW28:DM28"/>
    <mergeCell ref="DN28:ED28"/>
    <mergeCell ref="A26:AM26"/>
    <mergeCell ref="AN26:AS26"/>
    <mergeCell ref="AT26:BI26"/>
    <mergeCell ref="BJ26:CE26"/>
    <mergeCell ref="CW26:DM26"/>
    <mergeCell ref="DN26:ED26"/>
    <mergeCell ref="EE30:ES30"/>
    <mergeCell ref="ET30:FJ30"/>
    <mergeCell ref="A30:AM30"/>
    <mergeCell ref="AN30:AS30"/>
    <mergeCell ref="AT30:BI30"/>
    <mergeCell ref="BJ30:CE30"/>
    <mergeCell ref="CF30:CV30"/>
    <mergeCell ref="CW30:DM30"/>
    <mergeCell ref="DN30:ED30"/>
    <mergeCell ref="BJ28:CE28"/>
    <mergeCell ref="AT25:BI25"/>
    <mergeCell ref="ET23:FJ23"/>
    <mergeCell ref="CF25:CV25"/>
    <mergeCell ref="CW25:DM25"/>
    <mergeCell ref="DN25:ED25"/>
    <mergeCell ref="EE25:ES25"/>
    <mergeCell ref="EE28:ES28"/>
    <mergeCell ref="ET28:FJ28"/>
    <mergeCell ref="CF26:CV26"/>
    <mergeCell ref="CF23:CV23"/>
    <mergeCell ref="CW23:DM23"/>
    <mergeCell ref="DN23:ED23"/>
    <mergeCell ref="CF19:CV19"/>
    <mergeCell ref="A22:AM22"/>
    <mergeCell ref="BJ25:CE25"/>
    <mergeCell ref="BJ23:CE23"/>
    <mergeCell ref="A25:AM25"/>
    <mergeCell ref="AN25:AS25"/>
    <mergeCell ref="AN23:AS23"/>
    <mergeCell ref="ET22:FJ22"/>
    <mergeCell ref="ET18:FJ18"/>
    <mergeCell ref="DN18:ED18"/>
    <mergeCell ref="CW17:DM17"/>
    <mergeCell ref="DN17:ED17"/>
    <mergeCell ref="ET25:FJ25"/>
    <mergeCell ref="EE23:ES23"/>
    <mergeCell ref="ET19:FJ19"/>
    <mergeCell ref="ET20:FJ20"/>
    <mergeCell ref="DN24:ED24"/>
    <mergeCell ref="EE22:ES22"/>
    <mergeCell ref="CW22:DM22"/>
    <mergeCell ref="DN22:ED22"/>
    <mergeCell ref="AN22:AS22"/>
    <mergeCell ref="EE19:ES19"/>
    <mergeCell ref="EE18:ES18"/>
    <mergeCell ref="CW20:DM20"/>
    <mergeCell ref="EE17:ES17"/>
    <mergeCell ref="CF16:ES16"/>
    <mergeCell ref="DN20:ED20"/>
    <mergeCell ref="CW21:DM21"/>
    <mergeCell ref="AN16:AS17"/>
    <mergeCell ref="AT16:BI17"/>
    <mergeCell ref="BJ16:CE17"/>
    <mergeCell ref="A19:AM19"/>
    <mergeCell ref="AN18:AS18"/>
    <mergeCell ref="AT18:BI18"/>
    <mergeCell ref="AN19:AS19"/>
    <mergeCell ref="AT19:BI19"/>
    <mergeCell ref="AT23:BI23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ET5:FJ5"/>
    <mergeCell ref="ET6:FJ6"/>
    <mergeCell ref="ET7:FJ7"/>
    <mergeCell ref="ET10:FJ10"/>
    <mergeCell ref="ET8:FJ9"/>
    <mergeCell ref="BJ22:CE22"/>
    <mergeCell ref="BK7:CE7"/>
    <mergeCell ref="CF7:CI7"/>
    <mergeCell ref="CJ7:CL7"/>
    <mergeCell ref="ET11:FJ11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28:AM28"/>
    <mergeCell ref="DN29:ED29"/>
    <mergeCell ref="A2:ES2"/>
    <mergeCell ref="A3:ES3"/>
    <mergeCell ref="A4:ES4"/>
    <mergeCell ref="A5:ES5"/>
    <mergeCell ref="AT22:BI22"/>
    <mergeCell ref="CW19:DM19"/>
    <mergeCell ref="CF22:CV22"/>
    <mergeCell ref="DN19:ED19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CW31:DM31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A23:AM23"/>
    <mergeCell ref="AN28:AS28"/>
    <mergeCell ref="AT28:BI28"/>
    <mergeCell ref="DN31:ED31"/>
    <mergeCell ref="EE31:ES31"/>
    <mergeCell ref="ET31:FJ31"/>
    <mergeCell ref="A31:AM31"/>
    <mergeCell ref="AN31:AS31"/>
    <mergeCell ref="AT31:BI31"/>
    <mergeCell ref="BJ31:CE31"/>
    <mergeCell ref="CF31:CV31"/>
    <mergeCell ref="DN27:ED27"/>
    <mergeCell ref="EE27:ES27"/>
    <mergeCell ref="ET27:FJ27"/>
    <mergeCell ref="A27:AM27"/>
    <mergeCell ref="AN27:AS27"/>
    <mergeCell ref="AT27:BI27"/>
    <mergeCell ref="BJ27:CE27"/>
    <mergeCell ref="CF27:CV27"/>
    <mergeCell ref="CW27:DM27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8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</row>
    <row r="3" spans="1:166" ht="22.5" customHeight="1">
      <c r="A3" s="37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74" t="s">
        <v>17</v>
      </c>
      <c r="AL3" s="37"/>
      <c r="AM3" s="37"/>
      <c r="AN3" s="37"/>
      <c r="AO3" s="37"/>
      <c r="AP3" s="38"/>
      <c r="AQ3" s="74" t="s">
        <v>90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74" t="s">
        <v>49</v>
      </c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8"/>
      <c r="BU3" s="74" t="s">
        <v>24</v>
      </c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8"/>
      <c r="CH3" s="89" t="s">
        <v>18</v>
      </c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3"/>
      <c r="EK3" s="89" t="s">
        <v>25</v>
      </c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</row>
    <row r="4" spans="1:166" ht="4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75"/>
      <c r="AL4" s="39"/>
      <c r="AM4" s="39"/>
      <c r="AN4" s="39"/>
      <c r="AO4" s="39"/>
      <c r="AP4" s="40"/>
      <c r="AQ4" s="75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40"/>
      <c r="BC4" s="75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40"/>
      <c r="BU4" s="75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40"/>
      <c r="CH4" s="72" t="s">
        <v>74</v>
      </c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3"/>
      <c r="CX4" s="89" t="s">
        <v>19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3"/>
      <c r="DK4" s="89" t="s">
        <v>20</v>
      </c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3"/>
      <c r="DX4" s="89" t="s">
        <v>21</v>
      </c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3"/>
      <c r="EK4" s="75" t="s">
        <v>91</v>
      </c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40"/>
      <c r="EX4" s="75" t="s">
        <v>29</v>
      </c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</row>
    <row r="5" spans="1:166" ht="12" thickBot="1">
      <c r="A5" s="47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76">
        <v>2</v>
      </c>
      <c r="AL5" s="77"/>
      <c r="AM5" s="77"/>
      <c r="AN5" s="77"/>
      <c r="AO5" s="77"/>
      <c r="AP5" s="78"/>
      <c r="AQ5" s="76">
        <v>3</v>
      </c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8"/>
      <c r="BC5" s="76">
        <v>4</v>
      </c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8"/>
      <c r="BU5" s="76">
        <v>5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8"/>
      <c r="CH5" s="76">
        <v>6</v>
      </c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8"/>
      <c r="CX5" s="76">
        <v>7</v>
      </c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8"/>
      <c r="DK5" s="76">
        <v>8</v>
      </c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8"/>
      <c r="DX5" s="76">
        <v>9</v>
      </c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8"/>
      <c r="EK5" s="76">
        <v>10</v>
      </c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6">
        <v>11</v>
      </c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ht="15" customHeight="1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 t="s">
        <v>32</v>
      </c>
      <c r="AL6" s="115"/>
      <c r="AM6" s="115"/>
      <c r="AN6" s="115"/>
      <c r="AO6" s="115"/>
      <c r="AP6" s="115"/>
      <c r="AQ6" s="116" t="s">
        <v>39</v>
      </c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274">
        <f>BC9+BC11+BC13+BC15+BC17+BC19+BC21+BC23+BC25+BC27+BC29+BC31+BC33+BC35+BC37+BC39+BC41+BC43+BC45+BC47</f>
        <v>3959709500.31</v>
      </c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6">
        <f>BU9+BU11+BU13+BU15+BU17+BU19+BU21+BU23+BU25+BU27+BU29+BU31+BU33+BU35+BU37+BU39+BU41+BU43+BU45+BU47</f>
        <v>3818687668</v>
      </c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4">
        <f>CH9+CH11+CH13+CH15+CH17+CH19+CH21+CH23+CH25+CH27+CH29+CH31+CH33+CH35+CH37+CH39+CH41+CH43+CH45+CH47</f>
        <v>3246887367.96</v>
      </c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112">
        <v>0</v>
      </c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>
        <v>0</v>
      </c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274">
        <f>DX9+DX11+DX13+DX15+DX17+DX19+DX21+DX23+DX25+DX27+DX29+DX31+DX33+DX35+DX39+DX41+DX43+DX45+DX47+DX37</f>
        <v>3246887367.96</v>
      </c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4">
        <f>EK9+EK11+EK13+EK15+EK17+EK19+EK21+EK23+EK25+EK27+EK29+EK31+EK33+EK35+EK37+EK39+EK41+EK43+EK45+EK47</f>
        <v>712822132.3500001</v>
      </c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6">
        <f>EX9+EX11+EX13+EX15+EX17+EX19+EX21+EX23+EX25+EX27+EX29+EX31+EX33+EX35+EX37+EX39+EX41+EX43+EX45+EX47</f>
        <v>571800300.04</v>
      </c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7"/>
    </row>
    <row r="7" spans="1:166" ht="15.75" customHeight="1">
      <c r="A7" s="45" t="s">
        <v>16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96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1"/>
    </row>
    <row r="8" spans="1:166" ht="29.25" customHeight="1">
      <c r="A8" s="94" t="s">
        <v>128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106" t="s">
        <v>32</v>
      </c>
      <c r="AL8" s="107"/>
      <c r="AM8" s="107"/>
      <c r="AN8" s="107"/>
      <c r="AO8" s="107"/>
      <c r="AP8" s="107"/>
      <c r="AQ8" s="107" t="s">
        <v>127</v>
      </c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278">
        <f>BC9</f>
        <v>41043650.47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80">
        <f>BU9</f>
        <v>0</v>
      </c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>
        <f>CH9</f>
        <v>0</v>
      </c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>
        <v>0</v>
      </c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>
        <v>0</v>
      </c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>
        <f aca="true" t="shared" si="0" ref="DX8:DX15">CH8</f>
        <v>0</v>
      </c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78">
        <v>0</v>
      </c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81"/>
      <c r="EX8" s="280">
        <f>BU8</f>
        <v>0</v>
      </c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2"/>
    </row>
    <row r="9" spans="1:166" ht="26.25" customHeight="1">
      <c r="A9" s="28" t="s">
        <v>193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96" t="s">
        <v>32</v>
      </c>
      <c r="AL9" s="97"/>
      <c r="AM9" s="97"/>
      <c r="AN9" s="97"/>
      <c r="AO9" s="97"/>
      <c r="AP9" s="97"/>
      <c r="AQ9" s="97" t="s">
        <v>192</v>
      </c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270">
        <v>41043650.47</v>
      </c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269">
        <v>0</v>
      </c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>
        <v>0</v>
      </c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>
        <v>0</v>
      </c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>
        <v>0</v>
      </c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>
        <f t="shared" si="0"/>
        <v>0</v>
      </c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>
        <f>BC9-DX9</f>
        <v>41043650.47</v>
      </c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>
        <f>BU9-DX9</f>
        <v>0</v>
      </c>
      <c r="EY9" s="269"/>
      <c r="EZ9" s="269"/>
      <c r="FA9" s="269"/>
      <c r="FB9" s="269"/>
      <c r="FC9" s="269"/>
      <c r="FD9" s="269"/>
      <c r="FE9" s="269"/>
      <c r="FF9" s="269"/>
      <c r="FG9" s="269"/>
      <c r="FH9" s="269"/>
      <c r="FI9" s="269"/>
      <c r="FJ9" s="283"/>
    </row>
    <row r="10" spans="1:166" ht="72" customHeight="1">
      <c r="A10" s="94" t="s">
        <v>130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AK10" s="106" t="s">
        <v>32</v>
      </c>
      <c r="AL10" s="107"/>
      <c r="AM10" s="107"/>
      <c r="AN10" s="107"/>
      <c r="AO10" s="107"/>
      <c r="AP10" s="107"/>
      <c r="AQ10" s="107" t="s">
        <v>129</v>
      </c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278">
        <f>BC11</f>
        <v>99978181.84</v>
      </c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80">
        <f>BU11</f>
        <v>0</v>
      </c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>
        <f>CH11</f>
        <v>0</v>
      </c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>
        <v>0</v>
      </c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>
        <v>0</v>
      </c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>
        <f t="shared" si="0"/>
        <v>0</v>
      </c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78">
        <v>0</v>
      </c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81"/>
      <c r="EX10" s="280">
        <f>BU10</f>
        <v>0</v>
      </c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2"/>
    </row>
    <row r="11" spans="1:166" ht="21" customHeight="1">
      <c r="A11" s="28" t="s">
        <v>193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96" t="s">
        <v>32</v>
      </c>
      <c r="AL11" s="97"/>
      <c r="AM11" s="97"/>
      <c r="AN11" s="97"/>
      <c r="AO11" s="97"/>
      <c r="AP11" s="97"/>
      <c r="AQ11" s="97" t="s">
        <v>194</v>
      </c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270">
        <v>99978181.84</v>
      </c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269">
        <v>0</v>
      </c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>
        <v>0</v>
      </c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>
        <v>0</v>
      </c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>
        <v>0</v>
      </c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>
        <f t="shared" si="0"/>
        <v>0</v>
      </c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70">
        <f>BC11-DX11</f>
        <v>99978181.84</v>
      </c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269">
        <f>BU11-DX11</f>
        <v>0</v>
      </c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83"/>
    </row>
    <row r="12" spans="1:166" ht="87.75" customHeight="1">
      <c r="A12" s="94" t="s">
        <v>197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5"/>
      <c r="AK12" s="106" t="s">
        <v>32</v>
      </c>
      <c r="AL12" s="107"/>
      <c r="AM12" s="107"/>
      <c r="AN12" s="107"/>
      <c r="AO12" s="107"/>
      <c r="AP12" s="107"/>
      <c r="AQ12" s="107" t="s">
        <v>195</v>
      </c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278">
        <f>BC13</f>
        <v>25200000</v>
      </c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80">
        <f>BU13</f>
        <v>25200000</v>
      </c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>
        <f>CH13</f>
        <v>0</v>
      </c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>
        <v>0</v>
      </c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>
        <v>0</v>
      </c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>
        <f t="shared" si="0"/>
        <v>0</v>
      </c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78">
        <v>0</v>
      </c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81"/>
      <c r="EX12" s="284">
        <v>0</v>
      </c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5"/>
    </row>
    <row r="13" spans="1:166" ht="31.5" customHeight="1">
      <c r="A13" s="28" t="s">
        <v>198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96" t="s">
        <v>32</v>
      </c>
      <c r="AL13" s="97"/>
      <c r="AM13" s="97"/>
      <c r="AN13" s="97"/>
      <c r="AO13" s="97"/>
      <c r="AP13" s="97"/>
      <c r="AQ13" s="97" t="s">
        <v>196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270">
        <v>25200000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269">
        <v>25200000</v>
      </c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>
        <v>0</v>
      </c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>
        <v>0</v>
      </c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>
        <v>0</v>
      </c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>
        <f t="shared" si="0"/>
        <v>0</v>
      </c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70">
        <f>BC13-DX13</f>
        <v>25200000</v>
      </c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269">
        <f>BU13-DX13</f>
        <v>25200000</v>
      </c>
      <c r="EY13" s="269"/>
      <c r="EZ13" s="269"/>
      <c r="FA13" s="269"/>
      <c r="FB13" s="269"/>
      <c r="FC13" s="269"/>
      <c r="FD13" s="269"/>
      <c r="FE13" s="269"/>
      <c r="FF13" s="269"/>
      <c r="FG13" s="269"/>
      <c r="FH13" s="269"/>
      <c r="FI13" s="269"/>
      <c r="FJ13" s="283"/>
    </row>
    <row r="14" spans="1:166" ht="43.5" customHeight="1">
      <c r="A14" s="94" t="s">
        <v>201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5"/>
      <c r="AK14" s="106" t="s">
        <v>32</v>
      </c>
      <c r="AL14" s="107"/>
      <c r="AM14" s="107"/>
      <c r="AN14" s="107"/>
      <c r="AO14" s="107"/>
      <c r="AP14" s="107"/>
      <c r="AQ14" s="107" t="s">
        <v>199</v>
      </c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278">
        <f>BC15</f>
        <v>2500000</v>
      </c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80">
        <f>BU15</f>
        <v>2500000</v>
      </c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>
        <f>CH15</f>
        <v>0</v>
      </c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>
        <v>0</v>
      </c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>
        <v>0</v>
      </c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>
        <f t="shared" si="0"/>
        <v>0</v>
      </c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78">
        <v>0</v>
      </c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81"/>
      <c r="EX14" s="284">
        <v>0</v>
      </c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5"/>
    </row>
    <row r="15" spans="1:166" ht="31.5" customHeight="1">
      <c r="A15" s="28" t="s">
        <v>198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96" t="s">
        <v>32</v>
      </c>
      <c r="AL15" s="97"/>
      <c r="AM15" s="97"/>
      <c r="AN15" s="97"/>
      <c r="AO15" s="97"/>
      <c r="AP15" s="97"/>
      <c r="AQ15" s="97" t="s">
        <v>200</v>
      </c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270">
        <v>2500000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269">
        <v>2500000</v>
      </c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>
        <v>0</v>
      </c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>
        <v>0</v>
      </c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>
        <v>0</v>
      </c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69"/>
      <c r="DW15" s="269"/>
      <c r="DX15" s="269">
        <f t="shared" si="0"/>
        <v>0</v>
      </c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70">
        <f>BC15-DX15</f>
        <v>2500000</v>
      </c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269">
        <f>BU15-DX15</f>
        <v>2500000</v>
      </c>
      <c r="EY15" s="269"/>
      <c r="EZ15" s="269"/>
      <c r="FA15" s="269"/>
      <c r="FB15" s="269"/>
      <c r="FC15" s="269"/>
      <c r="FD15" s="269"/>
      <c r="FE15" s="269"/>
      <c r="FF15" s="269"/>
      <c r="FG15" s="269"/>
      <c r="FH15" s="269"/>
      <c r="FI15" s="269"/>
      <c r="FJ15" s="283"/>
    </row>
    <row r="16" spans="1:166" ht="48" customHeight="1">
      <c r="A16" s="94" t="s">
        <v>133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5"/>
      <c r="AK16" s="106" t="s">
        <v>32</v>
      </c>
      <c r="AL16" s="107"/>
      <c r="AM16" s="107"/>
      <c r="AN16" s="107"/>
      <c r="AO16" s="107"/>
      <c r="AP16" s="107"/>
      <c r="AQ16" s="107" t="s">
        <v>132</v>
      </c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278">
        <f>BC17</f>
        <v>2059000</v>
      </c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80">
        <f>BU17</f>
        <v>2059000</v>
      </c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>
        <f>CH17</f>
        <v>0</v>
      </c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>
        <v>0</v>
      </c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>
        <v>0</v>
      </c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f aca="true" t="shared" si="1" ref="DX16:DX47">CH16</f>
        <v>0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78">
        <v>0</v>
      </c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81"/>
      <c r="EX16" s="284">
        <v>0</v>
      </c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5"/>
    </row>
    <row r="17" spans="1:166" ht="31.5" customHeight="1">
      <c r="A17" s="28" t="s">
        <v>202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96" t="s">
        <v>32</v>
      </c>
      <c r="AL17" s="97"/>
      <c r="AM17" s="97"/>
      <c r="AN17" s="97"/>
      <c r="AO17" s="97"/>
      <c r="AP17" s="97"/>
      <c r="AQ17" s="97" t="s">
        <v>131</v>
      </c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270">
        <v>2059000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269">
        <v>2059000</v>
      </c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>
        <v>0</v>
      </c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>
        <v>0</v>
      </c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>
        <v>0</v>
      </c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>
        <f t="shared" si="1"/>
        <v>0</v>
      </c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>
        <f>BC17-DX17</f>
        <v>2059000</v>
      </c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>
        <f>BU17-DX17</f>
        <v>2059000</v>
      </c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83"/>
    </row>
    <row r="18" spans="1:166" ht="57" customHeight="1">
      <c r="A18" s="94" t="s">
        <v>162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K18" s="106" t="s">
        <v>32</v>
      </c>
      <c r="AL18" s="107"/>
      <c r="AM18" s="107"/>
      <c r="AN18" s="107"/>
      <c r="AO18" s="107"/>
      <c r="AP18" s="107"/>
      <c r="AQ18" s="107" t="s">
        <v>135</v>
      </c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278">
        <f>BC19</f>
        <v>40000</v>
      </c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80">
        <f>BU19</f>
        <v>40000</v>
      </c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>
        <f>CH19</f>
        <v>40000</v>
      </c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>
        <v>0</v>
      </c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>
        <v>0</v>
      </c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>
        <f t="shared" si="1"/>
        <v>40000</v>
      </c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78">
        <v>0</v>
      </c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81"/>
      <c r="EX18" s="284">
        <v>0</v>
      </c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5"/>
    </row>
    <row r="19" spans="1:166" ht="39" customHeight="1">
      <c r="A19" s="28" t="s">
        <v>202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96" t="s">
        <v>32</v>
      </c>
      <c r="AL19" s="97"/>
      <c r="AM19" s="97"/>
      <c r="AN19" s="97"/>
      <c r="AO19" s="97"/>
      <c r="AP19" s="97"/>
      <c r="AQ19" s="97" t="s">
        <v>134</v>
      </c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270">
        <v>40000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269">
        <v>40000</v>
      </c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>
        <v>40000</v>
      </c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>
        <v>0</v>
      </c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>
        <v>0</v>
      </c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>
        <f t="shared" si="1"/>
        <v>40000</v>
      </c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>
        <f>BC19-DX19</f>
        <v>0</v>
      </c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>
        <f>BU19-DX19</f>
        <v>0</v>
      </c>
      <c r="EY19" s="269"/>
      <c r="EZ19" s="269"/>
      <c r="FA19" s="269"/>
      <c r="FB19" s="269"/>
      <c r="FC19" s="269"/>
      <c r="FD19" s="269"/>
      <c r="FE19" s="269"/>
      <c r="FF19" s="269"/>
      <c r="FG19" s="269"/>
      <c r="FH19" s="269"/>
      <c r="FI19" s="269"/>
      <c r="FJ19" s="283"/>
    </row>
    <row r="20" spans="1:166" ht="48" customHeight="1">
      <c r="A20" s="94" t="s">
        <v>206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5"/>
      <c r="AK20" s="106" t="s">
        <v>32</v>
      </c>
      <c r="AL20" s="107"/>
      <c r="AM20" s="107"/>
      <c r="AN20" s="107"/>
      <c r="AO20" s="107"/>
      <c r="AP20" s="107"/>
      <c r="AQ20" s="107" t="s">
        <v>203</v>
      </c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278">
        <f>BC21</f>
        <v>5000000</v>
      </c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8">
        <f>BU21</f>
        <v>5000000</v>
      </c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80">
        <f>CH21</f>
        <v>0</v>
      </c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>
        <v>0</v>
      </c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>
        <v>0</v>
      </c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>
        <f>CH20</f>
        <v>0</v>
      </c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78">
        <v>0</v>
      </c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81"/>
      <c r="EX20" s="278">
        <v>0</v>
      </c>
      <c r="EY20" s="279"/>
      <c r="EZ20" s="279"/>
      <c r="FA20" s="279"/>
      <c r="FB20" s="279"/>
      <c r="FC20" s="279"/>
      <c r="FD20" s="279"/>
      <c r="FE20" s="279"/>
      <c r="FF20" s="279"/>
      <c r="FG20" s="279"/>
      <c r="FH20" s="279"/>
      <c r="FI20" s="279"/>
      <c r="FJ20" s="281"/>
    </row>
    <row r="21" spans="1:166" ht="52.5" customHeight="1">
      <c r="A21" s="28" t="s">
        <v>205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96" t="s">
        <v>32</v>
      </c>
      <c r="AL21" s="97"/>
      <c r="AM21" s="97"/>
      <c r="AN21" s="97"/>
      <c r="AO21" s="97"/>
      <c r="AP21" s="97"/>
      <c r="AQ21" s="97" t="s">
        <v>204</v>
      </c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270">
        <v>5000000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270">
        <v>5000000</v>
      </c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>
        <v>0</v>
      </c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>
        <v>0</v>
      </c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>
        <f>CH21</f>
        <v>0</v>
      </c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>
        <f>BC21-DX21</f>
        <v>5000000</v>
      </c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>
        <f>BU21-DX21</f>
        <v>5000000</v>
      </c>
      <c r="EY21" s="269"/>
      <c r="EZ21" s="269"/>
      <c r="FA21" s="269"/>
      <c r="FB21" s="269"/>
      <c r="FC21" s="269"/>
      <c r="FD21" s="269"/>
      <c r="FE21" s="269"/>
      <c r="FF21" s="269"/>
      <c r="FG21" s="269"/>
      <c r="FH21" s="269"/>
      <c r="FI21" s="269"/>
      <c r="FJ21" s="283"/>
    </row>
    <row r="22" spans="1:166" ht="47.25" customHeight="1">
      <c r="A22" s="94" t="s">
        <v>163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5"/>
      <c r="AK22" s="106" t="s">
        <v>32</v>
      </c>
      <c r="AL22" s="107"/>
      <c r="AM22" s="107"/>
      <c r="AN22" s="107"/>
      <c r="AO22" s="107"/>
      <c r="AP22" s="107"/>
      <c r="AQ22" s="107" t="s">
        <v>164</v>
      </c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278">
        <f>BC23</f>
        <v>50000</v>
      </c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8">
        <f>BU23</f>
        <v>50000</v>
      </c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80">
        <f>CH23</f>
        <v>0</v>
      </c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>
        <v>0</v>
      </c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>
        <v>0</v>
      </c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>
        <f t="shared" si="1"/>
        <v>0</v>
      </c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78">
        <v>0</v>
      </c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81"/>
      <c r="EX22" s="278">
        <v>0</v>
      </c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81"/>
    </row>
    <row r="23" spans="1:166" ht="51" customHeight="1">
      <c r="A23" s="28" t="s">
        <v>208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96" t="s">
        <v>32</v>
      </c>
      <c r="AL23" s="97"/>
      <c r="AM23" s="97"/>
      <c r="AN23" s="97"/>
      <c r="AO23" s="97"/>
      <c r="AP23" s="97"/>
      <c r="AQ23" s="97" t="s">
        <v>207</v>
      </c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270">
        <v>50000</v>
      </c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270">
        <v>50000</v>
      </c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>
        <v>0</v>
      </c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>
        <v>0</v>
      </c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>
        <f t="shared" si="1"/>
        <v>0</v>
      </c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69"/>
      <c r="EK23" s="269">
        <f>BC23-DX23</f>
        <v>50000</v>
      </c>
      <c r="EL23" s="269"/>
      <c r="EM23" s="269"/>
      <c r="EN23" s="269"/>
      <c r="EO23" s="269"/>
      <c r="EP23" s="269"/>
      <c r="EQ23" s="269"/>
      <c r="ER23" s="269"/>
      <c r="ES23" s="269"/>
      <c r="ET23" s="269"/>
      <c r="EU23" s="269"/>
      <c r="EV23" s="269"/>
      <c r="EW23" s="269"/>
      <c r="EX23" s="269">
        <f>BU23-DX23</f>
        <v>50000</v>
      </c>
      <c r="EY23" s="269"/>
      <c r="EZ23" s="269"/>
      <c r="FA23" s="269"/>
      <c r="FB23" s="269"/>
      <c r="FC23" s="269"/>
      <c r="FD23" s="269"/>
      <c r="FE23" s="269"/>
      <c r="FF23" s="269"/>
      <c r="FG23" s="269"/>
      <c r="FH23" s="269"/>
      <c r="FI23" s="269"/>
      <c r="FJ23" s="283"/>
    </row>
    <row r="24" spans="1:166" ht="33" customHeight="1">
      <c r="A24" s="94" t="s">
        <v>211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K24" s="106" t="s">
        <v>32</v>
      </c>
      <c r="AL24" s="107"/>
      <c r="AM24" s="107"/>
      <c r="AN24" s="107"/>
      <c r="AO24" s="107"/>
      <c r="AP24" s="107"/>
      <c r="AQ24" s="107" t="s">
        <v>209</v>
      </c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278">
        <f>BC25</f>
        <v>1100000</v>
      </c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8">
        <f>BU25</f>
        <v>1100000</v>
      </c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80">
        <f>CH25</f>
        <v>19000</v>
      </c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>
        <v>0</v>
      </c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>
        <v>0</v>
      </c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>
        <f t="shared" si="1"/>
        <v>19000</v>
      </c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78">
        <v>0</v>
      </c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81"/>
      <c r="EX24" s="278">
        <v>0</v>
      </c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81"/>
    </row>
    <row r="25" spans="1:166" ht="31.5" customHeight="1">
      <c r="A25" s="28" t="s">
        <v>202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96" t="s">
        <v>32</v>
      </c>
      <c r="AL25" s="97"/>
      <c r="AM25" s="97"/>
      <c r="AN25" s="97"/>
      <c r="AO25" s="97"/>
      <c r="AP25" s="97"/>
      <c r="AQ25" s="97" t="s">
        <v>210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270">
        <v>1100000</v>
      </c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270">
        <v>1100000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269">
        <v>19000</v>
      </c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>
        <v>0</v>
      </c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>
        <v>0</v>
      </c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>
        <f t="shared" si="1"/>
        <v>19000</v>
      </c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>
        <f>BC25-DX25</f>
        <v>1081000</v>
      </c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>
        <f>BU25-DX25</f>
        <v>1081000</v>
      </c>
      <c r="EY25" s="269"/>
      <c r="EZ25" s="269"/>
      <c r="FA25" s="269"/>
      <c r="FB25" s="269"/>
      <c r="FC25" s="269"/>
      <c r="FD25" s="269"/>
      <c r="FE25" s="269"/>
      <c r="FF25" s="269"/>
      <c r="FG25" s="269"/>
      <c r="FH25" s="269"/>
      <c r="FI25" s="269"/>
      <c r="FJ25" s="283"/>
    </row>
    <row r="26" spans="1:166" ht="31.5" customHeight="1">
      <c r="A26" s="94" t="s">
        <v>211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5"/>
      <c r="AK26" s="106" t="s">
        <v>32</v>
      </c>
      <c r="AL26" s="107"/>
      <c r="AM26" s="107"/>
      <c r="AN26" s="107"/>
      <c r="AO26" s="107"/>
      <c r="AP26" s="107"/>
      <c r="AQ26" s="107" t="s">
        <v>213</v>
      </c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278">
        <f>BC27</f>
        <v>500000</v>
      </c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8">
        <f>BU27</f>
        <v>500000</v>
      </c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80">
        <f>CH27</f>
        <v>0</v>
      </c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>
        <v>0</v>
      </c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>
        <v>0</v>
      </c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>
        <f>CH26</f>
        <v>0</v>
      </c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78">
        <v>0</v>
      </c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81"/>
      <c r="EX26" s="278">
        <v>0</v>
      </c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81"/>
    </row>
    <row r="27" spans="1:166" ht="31.5" customHeight="1">
      <c r="A27" s="28" t="s">
        <v>202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96" t="s">
        <v>32</v>
      </c>
      <c r="AL27" s="97"/>
      <c r="AM27" s="97"/>
      <c r="AN27" s="97"/>
      <c r="AO27" s="97"/>
      <c r="AP27" s="97"/>
      <c r="AQ27" s="97" t="s">
        <v>212</v>
      </c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270">
        <v>500000</v>
      </c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270">
        <v>500000</v>
      </c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269">
        <v>0</v>
      </c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>
        <v>0</v>
      </c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>
        <v>0</v>
      </c>
      <c r="DL27" s="269"/>
      <c r="DM27" s="269"/>
      <c r="DN27" s="269"/>
      <c r="DO27" s="269"/>
      <c r="DP27" s="269"/>
      <c r="DQ27" s="269"/>
      <c r="DR27" s="269"/>
      <c r="DS27" s="269"/>
      <c r="DT27" s="269"/>
      <c r="DU27" s="269"/>
      <c r="DV27" s="269"/>
      <c r="DW27" s="269"/>
      <c r="DX27" s="269">
        <f>CH27</f>
        <v>0</v>
      </c>
      <c r="DY27" s="269"/>
      <c r="DZ27" s="269"/>
      <c r="EA27" s="269"/>
      <c r="EB27" s="269"/>
      <c r="EC27" s="269"/>
      <c r="ED27" s="269"/>
      <c r="EE27" s="269"/>
      <c r="EF27" s="269"/>
      <c r="EG27" s="269"/>
      <c r="EH27" s="269"/>
      <c r="EI27" s="269"/>
      <c r="EJ27" s="269"/>
      <c r="EK27" s="269">
        <f>BC27-DX27</f>
        <v>500000</v>
      </c>
      <c r="EL27" s="269"/>
      <c r="EM27" s="269"/>
      <c r="EN27" s="269"/>
      <c r="EO27" s="269"/>
      <c r="EP27" s="269"/>
      <c r="EQ27" s="269"/>
      <c r="ER27" s="269"/>
      <c r="ES27" s="269"/>
      <c r="ET27" s="269"/>
      <c r="EU27" s="269"/>
      <c r="EV27" s="269"/>
      <c r="EW27" s="269"/>
      <c r="EX27" s="269">
        <f>BU27-DX27</f>
        <v>500000</v>
      </c>
      <c r="EY27" s="269"/>
      <c r="EZ27" s="269"/>
      <c r="FA27" s="269"/>
      <c r="FB27" s="269"/>
      <c r="FC27" s="269"/>
      <c r="FD27" s="269"/>
      <c r="FE27" s="269"/>
      <c r="FF27" s="269"/>
      <c r="FG27" s="269"/>
      <c r="FH27" s="269"/>
      <c r="FI27" s="269"/>
      <c r="FJ27" s="283"/>
    </row>
    <row r="28" spans="1:166" ht="31.5" customHeight="1">
      <c r="A28" s="94" t="s">
        <v>211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5"/>
      <c r="AK28" s="106" t="s">
        <v>32</v>
      </c>
      <c r="AL28" s="107"/>
      <c r="AM28" s="107"/>
      <c r="AN28" s="107"/>
      <c r="AO28" s="107"/>
      <c r="AP28" s="107"/>
      <c r="AQ28" s="107" t="s">
        <v>213</v>
      </c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278">
        <f>BC29</f>
        <v>900000</v>
      </c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8">
        <f>BU29</f>
        <v>900000</v>
      </c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80">
        <f>CH29</f>
        <v>155200</v>
      </c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>
        <v>0</v>
      </c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>
        <v>0</v>
      </c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>
        <f>CH28</f>
        <v>155200</v>
      </c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78">
        <v>0</v>
      </c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81"/>
      <c r="EX28" s="278">
        <v>0</v>
      </c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81"/>
    </row>
    <row r="29" spans="1:166" ht="31.5" customHeight="1">
      <c r="A29" s="28" t="s">
        <v>215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K29" s="96" t="s">
        <v>32</v>
      </c>
      <c r="AL29" s="97"/>
      <c r="AM29" s="97"/>
      <c r="AN29" s="97"/>
      <c r="AO29" s="97"/>
      <c r="AP29" s="97"/>
      <c r="AQ29" s="97" t="s">
        <v>214</v>
      </c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270">
        <v>900000</v>
      </c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270">
        <v>900000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269">
        <v>155200</v>
      </c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>
        <v>0</v>
      </c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>
        <v>0</v>
      </c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>
        <f>CH29</f>
        <v>155200</v>
      </c>
      <c r="DY29" s="269"/>
      <c r="DZ29" s="269"/>
      <c r="EA29" s="269"/>
      <c r="EB29" s="269"/>
      <c r="EC29" s="269"/>
      <c r="ED29" s="269"/>
      <c r="EE29" s="269"/>
      <c r="EF29" s="269"/>
      <c r="EG29" s="269"/>
      <c r="EH29" s="269"/>
      <c r="EI29" s="269"/>
      <c r="EJ29" s="269"/>
      <c r="EK29" s="269">
        <f>BC29-DX29</f>
        <v>744800</v>
      </c>
      <c r="EL29" s="269"/>
      <c r="EM29" s="269"/>
      <c r="EN29" s="269"/>
      <c r="EO29" s="269"/>
      <c r="EP29" s="269"/>
      <c r="EQ29" s="269"/>
      <c r="ER29" s="269"/>
      <c r="ES29" s="269"/>
      <c r="ET29" s="269"/>
      <c r="EU29" s="269"/>
      <c r="EV29" s="269"/>
      <c r="EW29" s="269"/>
      <c r="EX29" s="269">
        <f>BU29-DX29</f>
        <v>744800</v>
      </c>
      <c r="EY29" s="269"/>
      <c r="EZ29" s="269"/>
      <c r="FA29" s="269"/>
      <c r="FB29" s="269"/>
      <c r="FC29" s="269"/>
      <c r="FD29" s="269"/>
      <c r="FE29" s="269"/>
      <c r="FF29" s="269"/>
      <c r="FG29" s="269"/>
      <c r="FH29" s="269"/>
      <c r="FI29" s="269"/>
      <c r="FJ29" s="283"/>
    </row>
    <row r="30" spans="1:166" ht="53.25" customHeight="1">
      <c r="A30" s="94" t="s">
        <v>138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106" t="s">
        <v>32</v>
      </c>
      <c r="AL30" s="107"/>
      <c r="AM30" s="107"/>
      <c r="AN30" s="107"/>
      <c r="AO30" s="107"/>
      <c r="AP30" s="107"/>
      <c r="AQ30" s="107" t="s">
        <v>137</v>
      </c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278">
        <f>BC31</f>
        <v>17052000</v>
      </c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8">
        <f>BU31</f>
        <v>17052000</v>
      </c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80">
        <f>CH31</f>
        <v>11453750</v>
      </c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>
        <v>0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>
        <v>0</v>
      </c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>
        <f t="shared" si="1"/>
        <v>11453750</v>
      </c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78">
        <v>0</v>
      </c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81"/>
      <c r="EX30" s="278">
        <v>0</v>
      </c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81"/>
    </row>
    <row r="31" spans="1:166" ht="42.75" customHeight="1">
      <c r="A31" s="28" t="s">
        <v>119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  <c r="AK31" s="96" t="s">
        <v>32</v>
      </c>
      <c r="AL31" s="97"/>
      <c r="AM31" s="97"/>
      <c r="AN31" s="97"/>
      <c r="AO31" s="97"/>
      <c r="AP31" s="97"/>
      <c r="AQ31" s="97" t="s">
        <v>136</v>
      </c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270">
        <v>17052000</v>
      </c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270">
        <v>17052000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269">
        <v>11453750</v>
      </c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>
        <v>0</v>
      </c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>
        <v>0</v>
      </c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>
        <f t="shared" si="1"/>
        <v>11453750</v>
      </c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>
        <f>BC31-DX31</f>
        <v>5598250</v>
      </c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>
        <f>BU31-DX31</f>
        <v>5598250</v>
      </c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83"/>
    </row>
    <row r="32" spans="1:166" ht="75.75" customHeight="1">
      <c r="A32" s="94" t="s">
        <v>165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5"/>
      <c r="AK32" s="106" t="s">
        <v>32</v>
      </c>
      <c r="AL32" s="107"/>
      <c r="AM32" s="107"/>
      <c r="AN32" s="107"/>
      <c r="AO32" s="107"/>
      <c r="AP32" s="107"/>
      <c r="AQ32" s="107" t="s">
        <v>140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278">
        <f>BC33</f>
        <v>680808300</v>
      </c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8">
        <f>BU33</f>
        <v>680808300</v>
      </c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8">
        <f>CH33</f>
        <v>680808300</v>
      </c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80">
        <v>0</v>
      </c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>
        <v>0</v>
      </c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78">
        <f t="shared" si="1"/>
        <v>680808300</v>
      </c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78">
        <v>0</v>
      </c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81"/>
      <c r="EX32" s="278">
        <v>0</v>
      </c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81"/>
    </row>
    <row r="33" spans="1:166" ht="42.75" customHeight="1">
      <c r="A33" s="28" t="s">
        <v>120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96" t="s">
        <v>32</v>
      </c>
      <c r="AL33" s="97"/>
      <c r="AM33" s="97"/>
      <c r="AN33" s="97"/>
      <c r="AO33" s="97"/>
      <c r="AP33" s="97"/>
      <c r="AQ33" s="97" t="s">
        <v>139</v>
      </c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270">
        <v>680808300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270">
        <v>680808300</v>
      </c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270">
        <v>680808300</v>
      </c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269">
        <v>0</v>
      </c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>
        <v>0</v>
      </c>
      <c r="DL33" s="269"/>
      <c r="DM33" s="269"/>
      <c r="DN33" s="269"/>
      <c r="DO33" s="269"/>
      <c r="DP33" s="269"/>
      <c r="DQ33" s="269"/>
      <c r="DR33" s="269"/>
      <c r="DS33" s="269"/>
      <c r="DT33" s="269"/>
      <c r="DU33" s="269"/>
      <c r="DV33" s="269"/>
      <c r="DW33" s="269"/>
      <c r="DX33" s="270">
        <f t="shared" si="1"/>
        <v>680808300</v>
      </c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270">
        <f>BC33-DX33</f>
        <v>0</v>
      </c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270">
        <f>BU33-DX33</f>
        <v>0</v>
      </c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1"/>
    </row>
    <row r="34" spans="1:166" ht="74.25" customHeight="1">
      <c r="A34" s="94" t="s">
        <v>143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5"/>
      <c r="AK34" s="106" t="s">
        <v>32</v>
      </c>
      <c r="AL34" s="107"/>
      <c r="AM34" s="107"/>
      <c r="AN34" s="107"/>
      <c r="AO34" s="107"/>
      <c r="AP34" s="107"/>
      <c r="AQ34" s="107" t="s">
        <v>142</v>
      </c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280">
        <f>BC35</f>
        <v>265584300</v>
      </c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78">
        <f>BU35</f>
        <v>265584300</v>
      </c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8">
        <f>CH35</f>
        <v>47875826.73</v>
      </c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80">
        <v>0</v>
      </c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>
        <v>0</v>
      </c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78">
        <f t="shared" si="1"/>
        <v>47875826.73</v>
      </c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8">
        <v>0</v>
      </c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81"/>
      <c r="EX34" s="278">
        <v>0</v>
      </c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81"/>
    </row>
    <row r="35" spans="1:166" ht="28.5" customHeight="1">
      <c r="A35" s="28" t="s">
        <v>121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K35" s="96" t="s">
        <v>32</v>
      </c>
      <c r="AL35" s="97"/>
      <c r="AM35" s="97"/>
      <c r="AN35" s="97"/>
      <c r="AO35" s="97"/>
      <c r="AP35" s="97"/>
      <c r="AQ35" s="97" t="s">
        <v>141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269">
        <v>265584300</v>
      </c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70">
        <v>265584300</v>
      </c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270">
        <v>47875826.73</v>
      </c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269">
        <v>0</v>
      </c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>
        <v>0</v>
      </c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70">
        <f t="shared" si="1"/>
        <v>47875826.73</v>
      </c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269">
        <f>BC35-DX35</f>
        <v>217708473.27</v>
      </c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>
        <f>BU35-DX35</f>
        <v>217708473.27</v>
      </c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83"/>
    </row>
    <row r="36" spans="1:166" ht="109.5" customHeight="1">
      <c r="A36" s="94" t="s">
        <v>226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106" t="s">
        <v>32</v>
      </c>
      <c r="AL36" s="107"/>
      <c r="AM36" s="107"/>
      <c r="AN36" s="107"/>
      <c r="AO36" s="107"/>
      <c r="AP36" s="107"/>
      <c r="AQ36" s="107" t="s">
        <v>224</v>
      </c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280">
        <f>BC37</f>
        <v>400000000</v>
      </c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78">
        <f>BU37</f>
        <v>400000000</v>
      </c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8">
        <f>CH37</f>
        <v>400000000</v>
      </c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80">
        <v>0</v>
      </c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>
        <v>0</v>
      </c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78">
        <f aca="true" t="shared" si="2" ref="DX36:DX41">CH36</f>
        <v>400000000</v>
      </c>
      <c r="DY36" s="279"/>
      <c r="DZ36" s="279"/>
      <c r="EA36" s="279"/>
      <c r="EB36" s="279"/>
      <c r="EC36" s="279"/>
      <c r="ED36" s="279"/>
      <c r="EE36" s="279"/>
      <c r="EF36" s="279"/>
      <c r="EG36" s="279"/>
      <c r="EH36" s="279"/>
      <c r="EI36" s="279"/>
      <c r="EJ36" s="279"/>
      <c r="EK36" s="278">
        <v>0</v>
      </c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79"/>
      <c r="EW36" s="281"/>
      <c r="EX36" s="278">
        <v>0</v>
      </c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81"/>
    </row>
    <row r="37" spans="1:166" ht="33.75" customHeight="1">
      <c r="A37" s="28" t="s">
        <v>121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9"/>
      <c r="AK37" s="96" t="s">
        <v>32</v>
      </c>
      <c r="AL37" s="97"/>
      <c r="AM37" s="97"/>
      <c r="AN37" s="97"/>
      <c r="AO37" s="97"/>
      <c r="AP37" s="97"/>
      <c r="AQ37" s="97" t="s">
        <v>225</v>
      </c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269">
        <v>400000000</v>
      </c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70">
        <v>400000000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270">
        <v>400000000</v>
      </c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269">
        <v>0</v>
      </c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>
        <v>0</v>
      </c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69"/>
      <c r="DX37" s="270">
        <f t="shared" si="2"/>
        <v>400000000</v>
      </c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269">
        <f>BC37-DX37</f>
        <v>0</v>
      </c>
      <c r="EL37" s="269"/>
      <c r="EM37" s="269"/>
      <c r="EN37" s="269"/>
      <c r="EO37" s="269"/>
      <c r="EP37" s="269"/>
      <c r="EQ37" s="269"/>
      <c r="ER37" s="269"/>
      <c r="ES37" s="269"/>
      <c r="ET37" s="269"/>
      <c r="EU37" s="269"/>
      <c r="EV37" s="269"/>
      <c r="EW37" s="269"/>
      <c r="EX37" s="269">
        <f>BU37-DX37</f>
        <v>0</v>
      </c>
      <c r="EY37" s="269"/>
      <c r="EZ37" s="269"/>
      <c r="FA37" s="269"/>
      <c r="FB37" s="269"/>
      <c r="FC37" s="269"/>
      <c r="FD37" s="269"/>
      <c r="FE37" s="269"/>
      <c r="FF37" s="269"/>
      <c r="FG37" s="269"/>
      <c r="FH37" s="269"/>
      <c r="FI37" s="269"/>
      <c r="FJ37" s="283"/>
    </row>
    <row r="38" spans="1:166" ht="52.5" customHeight="1">
      <c r="A38" s="94" t="s">
        <v>144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106" t="s">
        <v>32</v>
      </c>
      <c r="AL38" s="107"/>
      <c r="AM38" s="107"/>
      <c r="AN38" s="107"/>
      <c r="AO38" s="107"/>
      <c r="AP38" s="107"/>
      <c r="AQ38" s="107" t="s">
        <v>159</v>
      </c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278">
        <f>BC39</f>
        <v>5000000</v>
      </c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8">
        <f>BU39</f>
        <v>5000000</v>
      </c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80">
        <f>CH39</f>
        <v>5000000</v>
      </c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>
        <v>0</v>
      </c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>
        <v>0</v>
      </c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>
        <f t="shared" si="2"/>
        <v>5000000</v>
      </c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78">
        <v>0</v>
      </c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281"/>
      <c r="EX38" s="278">
        <v>0</v>
      </c>
      <c r="EY38" s="279"/>
      <c r="EZ38" s="279"/>
      <c r="FA38" s="279"/>
      <c r="FB38" s="279"/>
      <c r="FC38" s="279"/>
      <c r="FD38" s="279"/>
      <c r="FE38" s="279"/>
      <c r="FF38" s="279"/>
      <c r="FG38" s="279"/>
      <c r="FH38" s="279"/>
      <c r="FI38" s="279"/>
      <c r="FJ38" s="281"/>
    </row>
    <row r="39" spans="1:166" ht="27" customHeight="1">
      <c r="A39" s="28" t="s">
        <v>121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96" t="s">
        <v>32</v>
      </c>
      <c r="AL39" s="97"/>
      <c r="AM39" s="97"/>
      <c r="AN39" s="97"/>
      <c r="AO39" s="97"/>
      <c r="AP39" s="97"/>
      <c r="AQ39" s="97" t="s">
        <v>158</v>
      </c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270">
        <v>5000000</v>
      </c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270">
        <v>5000000</v>
      </c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269">
        <v>5000000</v>
      </c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>
        <v>0</v>
      </c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>
        <v>0</v>
      </c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>
        <f t="shared" si="2"/>
        <v>5000000</v>
      </c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>
        <f>BC39-DX39</f>
        <v>0</v>
      </c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>
        <f>BU39-DX39</f>
        <v>0</v>
      </c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83"/>
    </row>
    <row r="40" spans="1:166" ht="64.5" customHeight="1">
      <c r="A40" s="94" t="s">
        <v>166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106" t="s">
        <v>32</v>
      </c>
      <c r="AL40" s="107"/>
      <c r="AM40" s="107"/>
      <c r="AN40" s="107"/>
      <c r="AO40" s="107"/>
      <c r="AP40" s="107"/>
      <c r="AQ40" s="107" t="s">
        <v>146</v>
      </c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278">
        <f>BC41</f>
        <v>1726649300</v>
      </c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8">
        <f>BU41</f>
        <v>1726649300</v>
      </c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80">
        <f>CH41</f>
        <v>1553984370</v>
      </c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>
        <v>0</v>
      </c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>
        <v>0</v>
      </c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>
        <f t="shared" si="2"/>
        <v>1553984370</v>
      </c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78">
        <v>0</v>
      </c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81"/>
      <c r="EX40" s="278">
        <v>0</v>
      </c>
      <c r="EY40" s="279"/>
      <c r="EZ40" s="279"/>
      <c r="FA40" s="279"/>
      <c r="FB40" s="279"/>
      <c r="FC40" s="279"/>
      <c r="FD40" s="279"/>
      <c r="FE40" s="279"/>
      <c r="FF40" s="279"/>
      <c r="FG40" s="279"/>
      <c r="FH40" s="279"/>
      <c r="FI40" s="279"/>
      <c r="FJ40" s="281"/>
    </row>
    <row r="41" spans="1:166" ht="27" customHeight="1">
      <c r="A41" s="28" t="s">
        <v>118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96" t="s">
        <v>32</v>
      </c>
      <c r="AL41" s="97"/>
      <c r="AM41" s="97"/>
      <c r="AN41" s="97"/>
      <c r="AO41" s="97"/>
      <c r="AP41" s="97"/>
      <c r="AQ41" s="97" t="s">
        <v>145</v>
      </c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270">
        <v>1726649300</v>
      </c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270">
        <v>1726649300</v>
      </c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269">
        <v>1553984370</v>
      </c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>
        <v>0</v>
      </c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>
        <v>0</v>
      </c>
      <c r="DL41" s="269"/>
      <c r="DM41" s="269"/>
      <c r="DN41" s="269"/>
      <c r="DO41" s="269"/>
      <c r="DP41" s="269"/>
      <c r="DQ41" s="269"/>
      <c r="DR41" s="269"/>
      <c r="DS41" s="269"/>
      <c r="DT41" s="269"/>
      <c r="DU41" s="269"/>
      <c r="DV41" s="269"/>
      <c r="DW41" s="269"/>
      <c r="DX41" s="269">
        <f t="shared" si="2"/>
        <v>1553984370</v>
      </c>
      <c r="DY41" s="269"/>
      <c r="DZ41" s="269"/>
      <c r="EA41" s="269"/>
      <c r="EB41" s="269"/>
      <c r="EC41" s="269"/>
      <c r="ED41" s="269"/>
      <c r="EE41" s="269"/>
      <c r="EF41" s="269"/>
      <c r="EG41" s="269"/>
      <c r="EH41" s="269"/>
      <c r="EI41" s="269"/>
      <c r="EJ41" s="269"/>
      <c r="EK41" s="269">
        <f>BC41-DX41</f>
        <v>172664930</v>
      </c>
      <c r="EL41" s="269"/>
      <c r="EM41" s="269"/>
      <c r="EN41" s="269"/>
      <c r="EO41" s="269"/>
      <c r="EP41" s="269"/>
      <c r="EQ41" s="269"/>
      <c r="ER41" s="269"/>
      <c r="ES41" s="269"/>
      <c r="ET41" s="269"/>
      <c r="EU41" s="269"/>
      <c r="EV41" s="269"/>
      <c r="EW41" s="269"/>
      <c r="EX41" s="269">
        <f>BU41-DX41</f>
        <v>172664930</v>
      </c>
      <c r="EY41" s="269"/>
      <c r="EZ41" s="269"/>
      <c r="FA41" s="269"/>
      <c r="FB41" s="269"/>
      <c r="FC41" s="269"/>
      <c r="FD41" s="269"/>
      <c r="FE41" s="269"/>
      <c r="FF41" s="269"/>
      <c r="FG41" s="269"/>
      <c r="FH41" s="269"/>
      <c r="FI41" s="269"/>
      <c r="FJ41" s="283"/>
    </row>
    <row r="42" spans="1:166" ht="84.75" customHeight="1">
      <c r="A42" s="94" t="s">
        <v>157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106" t="s">
        <v>32</v>
      </c>
      <c r="AL42" s="107"/>
      <c r="AM42" s="107"/>
      <c r="AN42" s="107"/>
      <c r="AO42" s="107"/>
      <c r="AP42" s="107"/>
      <c r="AQ42" s="107" t="s">
        <v>148</v>
      </c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278">
        <f>BC43</f>
        <v>453244768</v>
      </c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8">
        <f>BU43</f>
        <v>453244768</v>
      </c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80">
        <f>CH43</f>
        <v>339758649.12</v>
      </c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>
        <v>0</v>
      </c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>
        <v>0</v>
      </c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>
        <f t="shared" si="1"/>
        <v>339758649.12</v>
      </c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78">
        <v>0</v>
      </c>
      <c r="EL42" s="279"/>
      <c r="EM42" s="279"/>
      <c r="EN42" s="279"/>
      <c r="EO42" s="279"/>
      <c r="EP42" s="279"/>
      <c r="EQ42" s="279"/>
      <c r="ER42" s="279"/>
      <c r="ES42" s="279"/>
      <c r="ET42" s="279"/>
      <c r="EU42" s="279"/>
      <c r="EV42" s="279"/>
      <c r="EW42" s="281"/>
      <c r="EX42" s="278">
        <v>0</v>
      </c>
      <c r="EY42" s="279"/>
      <c r="EZ42" s="279"/>
      <c r="FA42" s="279"/>
      <c r="FB42" s="279"/>
      <c r="FC42" s="279"/>
      <c r="FD42" s="279"/>
      <c r="FE42" s="279"/>
      <c r="FF42" s="279"/>
      <c r="FG42" s="279"/>
      <c r="FH42" s="279"/>
      <c r="FI42" s="279"/>
      <c r="FJ42" s="281"/>
    </row>
    <row r="43" spans="1:166" ht="39.75" customHeight="1">
      <c r="A43" s="28" t="s">
        <v>122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96" t="s">
        <v>32</v>
      </c>
      <c r="AL43" s="97"/>
      <c r="AM43" s="97"/>
      <c r="AN43" s="97"/>
      <c r="AO43" s="97"/>
      <c r="AP43" s="97"/>
      <c r="AQ43" s="97" t="s">
        <v>147</v>
      </c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270">
        <v>453244768</v>
      </c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270">
        <v>453244768</v>
      </c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269">
        <v>339758649.12</v>
      </c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>
        <v>0</v>
      </c>
      <c r="CY43" s="269"/>
      <c r="CZ43" s="269"/>
      <c r="DA43" s="269"/>
      <c r="DB43" s="269"/>
      <c r="DC43" s="269"/>
      <c r="DD43" s="269"/>
      <c r="DE43" s="269"/>
      <c r="DF43" s="269"/>
      <c r="DG43" s="269"/>
      <c r="DH43" s="269"/>
      <c r="DI43" s="269"/>
      <c r="DJ43" s="269"/>
      <c r="DK43" s="269">
        <v>0</v>
      </c>
      <c r="DL43" s="269"/>
      <c r="DM43" s="269"/>
      <c r="DN43" s="269"/>
      <c r="DO43" s="269"/>
      <c r="DP43" s="269"/>
      <c r="DQ43" s="269"/>
      <c r="DR43" s="269"/>
      <c r="DS43" s="269"/>
      <c r="DT43" s="269"/>
      <c r="DU43" s="269"/>
      <c r="DV43" s="269"/>
      <c r="DW43" s="269"/>
      <c r="DX43" s="269">
        <f t="shared" si="1"/>
        <v>339758649.12</v>
      </c>
      <c r="DY43" s="269"/>
      <c r="DZ43" s="269"/>
      <c r="EA43" s="269"/>
      <c r="EB43" s="269"/>
      <c r="EC43" s="269"/>
      <c r="ED43" s="269"/>
      <c r="EE43" s="269"/>
      <c r="EF43" s="269"/>
      <c r="EG43" s="269"/>
      <c r="EH43" s="269"/>
      <c r="EI43" s="269"/>
      <c r="EJ43" s="269"/>
      <c r="EK43" s="269">
        <f>BC43-DX43</f>
        <v>113486118.88</v>
      </c>
      <c r="EL43" s="269"/>
      <c r="EM43" s="269"/>
      <c r="EN43" s="269"/>
      <c r="EO43" s="269"/>
      <c r="EP43" s="269"/>
      <c r="EQ43" s="269"/>
      <c r="ER43" s="269"/>
      <c r="ES43" s="269"/>
      <c r="ET43" s="269"/>
      <c r="EU43" s="269"/>
      <c r="EV43" s="269"/>
      <c r="EW43" s="269"/>
      <c r="EX43" s="269">
        <f>BU43-DX43</f>
        <v>113486118.88</v>
      </c>
      <c r="EY43" s="269"/>
      <c r="EZ43" s="269"/>
      <c r="FA43" s="269"/>
      <c r="FB43" s="269"/>
      <c r="FC43" s="269"/>
      <c r="FD43" s="269"/>
      <c r="FE43" s="269"/>
      <c r="FF43" s="269"/>
      <c r="FG43" s="269"/>
      <c r="FH43" s="269"/>
      <c r="FI43" s="269"/>
      <c r="FJ43" s="283"/>
    </row>
    <row r="44" spans="1:166" ht="63" customHeight="1">
      <c r="A44" s="94" t="s">
        <v>151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106" t="s">
        <v>32</v>
      </c>
      <c r="AL44" s="107"/>
      <c r="AM44" s="107"/>
      <c r="AN44" s="107"/>
      <c r="AO44" s="107"/>
      <c r="AP44" s="107"/>
      <c r="AQ44" s="107" t="s">
        <v>150</v>
      </c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278">
        <f>BC45</f>
        <v>200000000</v>
      </c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8">
        <f>BU45</f>
        <v>200000000</v>
      </c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80">
        <f>CH45</f>
        <v>199244709.31</v>
      </c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>
        <v>0</v>
      </c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>
        <v>0</v>
      </c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>
        <f t="shared" si="1"/>
        <v>199244709.31</v>
      </c>
      <c r="DY44" s="280"/>
      <c r="DZ44" s="280"/>
      <c r="EA44" s="280"/>
      <c r="EB44" s="280"/>
      <c r="EC44" s="280"/>
      <c r="ED44" s="280"/>
      <c r="EE44" s="280"/>
      <c r="EF44" s="280"/>
      <c r="EG44" s="280"/>
      <c r="EH44" s="280"/>
      <c r="EI44" s="280"/>
      <c r="EJ44" s="280"/>
      <c r="EK44" s="278">
        <v>0</v>
      </c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81"/>
      <c r="EX44" s="278">
        <v>0</v>
      </c>
      <c r="EY44" s="279"/>
      <c r="EZ44" s="279"/>
      <c r="FA44" s="279"/>
      <c r="FB44" s="279"/>
      <c r="FC44" s="279"/>
      <c r="FD44" s="279"/>
      <c r="FE44" s="279"/>
      <c r="FF44" s="279"/>
      <c r="FG44" s="279"/>
      <c r="FH44" s="279"/>
      <c r="FI44" s="279"/>
      <c r="FJ44" s="281"/>
    </row>
    <row r="45" spans="1:166" ht="39.75" customHeight="1">
      <c r="A45" s="28" t="s">
        <v>122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96" t="s">
        <v>32</v>
      </c>
      <c r="AL45" s="97"/>
      <c r="AM45" s="97"/>
      <c r="AN45" s="97"/>
      <c r="AO45" s="97"/>
      <c r="AP45" s="97"/>
      <c r="AQ45" s="97" t="s">
        <v>149</v>
      </c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270">
        <v>200000000</v>
      </c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270">
        <v>200000000</v>
      </c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269">
        <v>199244709.31</v>
      </c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>
        <v>0</v>
      </c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>
        <v>0</v>
      </c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>
        <f t="shared" si="1"/>
        <v>199244709.31</v>
      </c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>
        <f>BC45-DX45</f>
        <v>755290.6899999976</v>
      </c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>
        <f>BU45-DX45</f>
        <v>755290.6899999976</v>
      </c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83"/>
    </row>
    <row r="46" spans="1:166" ht="93.75" customHeight="1">
      <c r="A46" s="94" t="s">
        <v>154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106" t="s">
        <v>32</v>
      </c>
      <c r="AL46" s="107"/>
      <c r="AM46" s="107"/>
      <c r="AN46" s="107"/>
      <c r="AO46" s="107"/>
      <c r="AP46" s="107"/>
      <c r="AQ46" s="107" t="s">
        <v>153</v>
      </c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278">
        <f>BC47</f>
        <v>33000000</v>
      </c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8">
        <f>BU47</f>
        <v>33000000</v>
      </c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80">
        <f>CH47</f>
        <v>8547562.8</v>
      </c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>
        <v>0</v>
      </c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>
        <v>0</v>
      </c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>
        <f t="shared" si="1"/>
        <v>8547562.8</v>
      </c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78">
        <v>0</v>
      </c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79"/>
      <c r="EW46" s="281"/>
      <c r="EX46" s="278">
        <v>0</v>
      </c>
      <c r="EY46" s="279"/>
      <c r="EZ46" s="279"/>
      <c r="FA46" s="279"/>
      <c r="FB46" s="279"/>
      <c r="FC46" s="279"/>
      <c r="FD46" s="279"/>
      <c r="FE46" s="279"/>
      <c r="FF46" s="279"/>
      <c r="FG46" s="279"/>
      <c r="FH46" s="279"/>
      <c r="FI46" s="279"/>
      <c r="FJ46" s="281"/>
    </row>
    <row r="47" spans="1:166" ht="42" customHeight="1" thickBot="1">
      <c r="A47" s="28" t="s">
        <v>122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96" t="s">
        <v>32</v>
      </c>
      <c r="AL47" s="97"/>
      <c r="AM47" s="97"/>
      <c r="AN47" s="97"/>
      <c r="AO47" s="97"/>
      <c r="AP47" s="97"/>
      <c r="AQ47" s="97" t="s">
        <v>152</v>
      </c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270">
        <v>33000000</v>
      </c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270">
        <v>33000000</v>
      </c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269">
        <v>8547562.8</v>
      </c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>
        <v>0</v>
      </c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>
        <v>0</v>
      </c>
      <c r="DL47" s="269"/>
      <c r="DM47" s="269"/>
      <c r="DN47" s="269"/>
      <c r="DO47" s="269"/>
      <c r="DP47" s="269"/>
      <c r="DQ47" s="269"/>
      <c r="DR47" s="269"/>
      <c r="DS47" s="269"/>
      <c r="DT47" s="269"/>
      <c r="DU47" s="269"/>
      <c r="DV47" s="269"/>
      <c r="DW47" s="269"/>
      <c r="DX47" s="269">
        <f t="shared" si="1"/>
        <v>8547562.8</v>
      </c>
      <c r="DY47" s="269"/>
      <c r="DZ47" s="269"/>
      <c r="EA47" s="269"/>
      <c r="EB47" s="269"/>
      <c r="EC47" s="269"/>
      <c r="ED47" s="269"/>
      <c r="EE47" s="269"/>
      <c r="EF47" s="269"/>
      <c r="EG47" s="269"/>
      <c r="EH47" s="269"/>
      <c r="EI47" s="269"/>
      <c r="EJ47" s="269"/>
      <c r="EK47" s="269">
        <f>BC47-DX47</f>
        <v>24452437.2</v>
      </c>
      <c r="EL47" s="269"/>
      <c r="EM47" s="269"/>
      <c r="EN47" s="269"/>
      <c r="EO47" s="269"/>
      <c r="EP47" s="269"/>
      <c r="EQ47" s="269"/>
      <c r="ER47" s="269"/>
      <c r="ES47" s="269"/>
      <c r="ET47" s="269"/>
      <c r="EU47" s="269"/>
      <c r="EV47" s="269"/>
      <c r="EW47" s="269"/>
      <c r="EX47" s="269">
        <f>BU47-DX47</f>
        <v>24452437.2</v>
      </c>
      <c r="EY47" s="269"/>
      <c r="EZ47" s="269"/>
      <c r="FA47" s="269"/>
      <c r="FB47" s="269"/>
      <c r="FC47" s="269"/>
      <c r="FD47" s="269"/>
      <c r="FE47" s="269"/>
      <c r="FF47" s="269"/>
      <c r="FG47" s="269"/>
      <c r="FH47" s="269"/>
      <c r="FI47" s="269"/>
      <c r="FJ47" s="283"/>
    </row>
    <row r="48" spans="1:166" ht="30.75" customHeight="1" thickBot="1">
      <c r="A48" s="98" t="s">
        <v>57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9"/>
      <c r="AK48" s="108" t="s">
        <v>33</v>
      </c>
      <c r="AL48" s="109"/>
      <c r="AM48" s="109"/>
      <c r="AN48" s="109"/>
      <c r="AO48" s="109"/>
      <c r="AP48" s="109"/>
      <c r="AQ48" s="109" t="s">
        <v>39</v>
      </c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3" t="s">
        <v>39</v>
      </c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4" t="s">
        <v>39</v>
      </c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1">
        <f>'стр.1'!CF19-'стр.2'!CH6</f>
        <v>-1863804353.5800002</v>
      </c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0">
        <v>0</v>
      </c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>
        <v>0</v>
      </c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1">
        <f>'стр.1'!EE19-'стр.2'!DX6</f>
        <v>-1863804353.58</v>
      </c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3" t="s">
        <v>39</v>
      </c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4" t="s">
        <v>39</v>
      </c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5"/>
    </row>
    <row r="49" ht="3" customHeight="1"/>
  </sheetData>
  <sheetProtection/>
  <mergeCells count="498"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CX37:DJ37"/>
    <mergeCell ref="EK37:EW37"/>
    <mergeCell ref="EX37:FJ37"/>
    <mergeCell ref="A36:AJ36"/>
    <mergeCell ref="AK36:AP36"/>
    <mergeCell ref="AQ36:BB36"/>
    <mergeCell ref="BC36:BT36"/>
    <mergeCell ref="BU36:CG36"/>
    <mergeCell ref="CH36:CW36"/>
    <mergeCell ref="DK37:DW37"/>
    <mergeCell ref="DX37:EJ37"/>
    <mergeCell ref="EK29:EW29"/>
    <mergeCell ref="EX29:FJ29"/>
    <mergeCell ref="CX36:DJ36"/>
    <mergeCell ref="DK36:DW36"/>
    <mergeCell ref="EX33:FJ33"/>
    <mergeCell ref="CX34:DJ34"/>
    <mergeCell ref="EX31:FJ31"/>
    <mergeCell ref="DK33:DW33"/>
    <mergeCell ref="CX31:DJ31"/>
    <mergeCell ref="DX31:EJ31"/>
    <mergeCell ref="EK28:EW28"/>
    <mergeCell ref="EX28:FJ28"/>
    <mergeCell ref="A29:AJ29"/>
    <mergeCell ref="AK29:AP29"/>
    <mergeCell ref="AQ29:BB29"/>
    <mergeCell ref="BC29:BT29"/>
    <mergeCell ref="BU29:CG29"/>
    <mergeCell ref="CH29:CW29"/>
    <mergeCell ref="DK29:DW29"/>
    <mergeCell ref="DX29:EJ29"/>
    <mergeCell ref="EK27:EW27"/>
    <mergeCell ref="EX27:FJ27"/>
    <mergeCell ref="A28:AJ28"/>
    <mergeCell ref="AK28:AP28"/>
    <mergeCell ref="AQ28:BB28"/>
    <mergeCell ref="BC28:BT28"/>
    <mergeCell ref="BU28:CG28"/>
    <mergeCell ref="CH28:CW28"/>
    <mergeCell ref="DK28:DW28"/>
    <mergeCell ref="DX28:EJ28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DK27:DW27"/>
    <mergeCell ref="DX27:EJ27"/>
    <mergeCell ref="EX21:FJ21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DX26:EJ26"/>
    <mergeCell ref="EX20:FJ20"/>
    <mergeCell ref="A21:AJ21"/>
    <mergeCell ref="AK21:AP21"/>
    <mergeCell ref="AQ21:BB21"/>
    <mergeCell ref="BC21:BT21"/>
    <mergeCell ref="BU21:CG21"/>
    <mergeCell ref="CH21:CW21"/>
    <mergeCell ref="CX21:DJ21"/>
    <mergeCell ref="DK21:DW21"/>
    <mergeCell ref="EK21:EW21"/>
    <mergeCell ref="A20:AJ20"/>
    <mergeCell ref="AK20:AP20"/>
    <mergeCell ref="AQ20:BB20"/>
    <mergeCell ref="BC20:BT20"/>
    <mergeCell ref="BU20:CG20"/>
    <mergeCell ref="CH20:CW20"/>
    <mergeCell ref="CH15:CW15"/>
    <mergeCell ref="CX15:DJ15"/>
    <mergeCell ref="DK15:DW15"/>
    <mergeCell ref="DX15:EJ15"/>
    <mergeCell ref="EK15:EW15"/>
    <mergeCell ref="EX15:FJ15"/>
    <mergeCell ref="CX14:DJ14"/>
    <mergeCell ref="DK14:DW14"/>
    <mergeCell ref="DX14:EJ14"/>
    <mergeCell ref="EK14:EW14"/>
    <mergeCell ref="EX14:FJ14"/>
    <mergeCell ref="A15:AJ15"/>
    <mergeCell ref="AK15:AP15"/>
    <mergeCell ref="AQ15:BB15"/>
    <mergeCell ref="BC15:BT15"/>
    <mergeCell ref="BU15:CG15"/>
    <mergeCell ref="A14:AJ14"/>
    <mergeCell ref="AK14:AP14"/>
    <mergeCell ref="AQ14:BB14"/>
    <mergeCell ref="BC14:BT14"/>
    <mergeCell ref="BU14:CG14"/>
    <mergeCell ref="CH14:CW14"/>
    <mergeCell ref="CH13:CW13"/>
    <mergeCell ref="CX13:DJ13"/>
    <mergeCell ref="DK13:DW13"/>
    <mergeCell ref="DX13:EJ13"/>
    <mergeCell ref="EK13:EW13"/>
    <mergeCell ref="EX13:FJ13"/>
    <mergeCell ref="CX12:DJ12"/>
    <mergeCell ref="DK12:DW12"/>
    <mergeCell ref="DX12:EJ12"/>
    <mergeCell ref="EK12:EW12"/>
    <mergeCell ref="EX12:FJ12"/>
    <mergeCell ref="A13:AJ13"/>
    <mergeCell ref="AK13:AP13"/>
    <mergeCell ref="AQ13:BB13"/>
    <mergeCell ref="BC13:BT13"/>
    <mergeCell ref="BU13:CG13"/>
    <mergeCell ref="A12:AJ12"/>
    <mergeCell ref="AK12:AP12"/>
    <mergeCell ref="AQ12:BB12"/>
    <mergeCell ref="BC12:BT12"/>
    <mergeCell ref="BU12:CG12"/>
    <mergeCell ref="CH12:CW12"/>
    <mergeCell ref="EX11:FJ11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A10:AJ10"/>
    <mergeCell ref="AK10:AP10"/>
    <mergeCell ref="AQ10:BB10"/>
    <mergeCell ref="BC10:BT10"/>
    <mergeCell ref="BU10:CG10"/>
    <mergeCell ref="CH10:CW10"/>
    <mergeCell ref="A9:AJ9"/>
    <mergeCell ref="AK9:AP9"/>
    <mergeCell ref="AQ9:BB9"/>
    <mergeCell ref="BC9:BT9"/>
    <mergeCell ref="BU9:CG9"/>
    <mergeCell ref="CH9:CW9"/>
    <mergeCell ref="BC35:BT35"/>
    <mergeCell ref="DX38:EJ38"/>
    <mergeCell ref="DK39:DW39"/>
    <mergeCell ref="DX39:EJ39"/>
    <mergeCell ref="CX38:DJ38"/>
    <mergeCell ref="BU40:CG40"/>
    <mergeCell ref="BC38:BT38"/>
    <mergeCell ref="BU38:CG38"/>
    <mergeCell ref="BC39:BT39"/>
    <mergeCell ref="BC40:BT40"/>
    <mergeCell ref="DX34:EJ34"/>
    <mergeCell ref="CX32:DJ32"/>
    <mergeCell ref="DX32:EJ32"/>
    <mergeCell ref="EK32:EW32"/>
    <mergeCell ref="EX35:FJ35"/>
    <mergeCell ref="EX34:FJ34"/>
    <mergeCell ref="EX45:FJ45"/>
    <mergeCell ref="DX44:EJ44"/>
    <mergeCell ref="EK44:EW44"/>
    <mergeCell ref="EX44:FJ44"/>
    <mergeCell ref="EX39:FJ39"/>
    <mergeCell ref="DX45:EJ45"/>
    <mergeCell ref="EX40:FJ40"/>
    <mergeCell ref="EK43:EW43"/>
    <mergeCell ref="EX41:FJ41"/>
    <mergeCell ref="EX43:FJ43"/>
    <mergeCell ref="EK38:EW38"/>
    <mergeCell ref="DX41:EJ41"/>
    <mergeCell ref="CX40:DJ40"/>
    <mergeCell ref="CX44:DJ44"/>
    <mergeCell ref="DK43:DW43"/>
    <mergeCell ref="CX39:DJ39"/>
    <mergeCell ref="DK40:DW40"/>
    <mergeCell ref="DX40:EJ40"/>
    <mergeCell ref="DX42:EJ42"/>
    <mergeCell ref="DX43:EJ43"/>
    <mergeCell ref="EK46:EW46"/>
    <mergeCell ref="EX46:FJ46"/>
    <mergeCell ref="EK47:EW47"/>
    <mergeCell ref="CH47:CW47"/>
    <mergeCell ref="CX47:DJ47"/>
    <mergeCell ref="EX47:FJ47"/>
    <mergeCell ref="DX47:EJ47"/>
    <mergeCell ref="DK46:DW46"/>
    <mergeCell ref="DX46:EJ46"/>
    <mergeCell ref="DK47:DW47"/>
    <mergeCell ref="AK41:AP41"/>
    <mergeCell ref="AQ44:BB44"/>
    <mergeCell ref="AK46:AP46"/>
    <mergeCell ref="BC44:BT44"/>
    <mergeCell ref="DK42:DW42"/>
    <mergeCell ref="AK33:AP33"/>
    <mergeCell ref="AQ33:BB33"/>
    <mergeCell ref="BC33:BT33"/>
    <mergeCell ref="AK34:AP34"/>
    <mergeCell ref="AQ35:BB35"/>
    <mergeCell ref="BU43:CG43"/>
    <mergeCell ref="CH43:CW43"/>
    <mergeCell ref="CX43:DJ43"/>
    <mergeCell ref="EK41:EW41"/>
    <mergeCell ref="AK38:AP38"/>
    <mergeCell ref="AK39:AP39"/>
    <mergeCell ref="CH38:CW38"/>
    <mergeCell ref="CH42:CW42"/>
    <mergeCell ref="AK43:AP43"/>
    <mergeCell ref="EK40:EW40"/>
    <mergeCell ref="A23:AJ23"/>
    <mergeCell ref="AQ23:BB23"/>
    <mergeCell ref="BC23:BT23"/>
    <mergeCell ref="AK23:AP23"/>
    <mergeCell ref="AQ24:BB24"/>
    <mergeCell ref="BC24:BT24"/>
    <mergeCell ref="AK24:AP24"/>
    <mergeCell ref="BC32:BT32"/>
    <mergeCell ref="AK25:AP25"/>
    <mergeCell ref="CX27:DJ27"/>
    <mergeCell ref="CX28:DJ28"/>
    <mergeCell ref="CX29:DJ29"/>
    <mergeCell ref="AQ32:BB32"/>
    <mergeCell ref="AQ25:BB25"/>
    <mergeCell ref="CX25:DJ25"/>
    <mergeCell ref="CH25:CW25"/>
    <mergeCell ref="A25:AJ25"/>
    <mergeCell ref="BU30:CG30"/>
    <mergeCell ref="BC30:BT30"/>
    <mergeCell ref="BC25:BT25"/>
    <mergeCell ref="BU31:CG31"/>
    <mergeCell ref="A31:AJ31"/>
    <mergeCell ref="AK31:AP31"/>
    <mergeCell ref="BC31:BT31"/>
    <mergeCell ref="AQ31:BB31"/>
    <mergeCell ref="A33:AJ33"/>
    <mergeCell ref="AK17:AP17"/>
    <mergeCell ref="AQ17:BB17"/>
    <mergeCell ref="A24:AJ24"/>
    <mergeCell ref="A22:AJ22"/>
    <mergeCell ref="AK22:AP22"/>
    <mergeCell ref="AQ22:BB22"/>
    <mergeCell ref="A30:AJ30"/>
    <mergeCell ref="AK30:AP30"/>
    <mergeCell ref="AQ30:BB30"/>
    <mergeCell ref="AQ19:BB19"/>
    <mergeCell ref="BC19:BT19"/>
    <mergeCell ref="BC17:BT17"/>
    <mergeCell ref="CH19:CW19"/>
    <mergeCell ref="DK19:DW19"/>
    <mergeCell ref="DX19:EJ19"/>
    <mergeCell ref="EX19:FJ19"/>
    <mergeCell ref="DK17:DW17"/>
    <mergeCell ref="EX18:FJ18"/>
    <mergeCell ref="EX16:FJ16"/>
    <mergeCell ref="BU19:CG19"/>
    <mergeCell ref="CH18:CW18"/>
    <mergeCell ref="CH17:CW17"/>
    <mergeCell ref="BU17:CG17"/>
    <mergeCell ref="DX16:EJ16"/>
    <mergeCell ref="CX19:DJ19"/>
    <mergeCell ref="EK18:EW18"/>
    <mergeCell ref="BU16:CG16"/>
    <mergeCell ref="BU18:CG18"/>
    <mergeCell ref="DX17:EJ17"/>
    <mergeCell ref="EK22:EW22"/>
    <mergeCell ref="DX18:EJ18"/>
    <mergeCell ref="CX20:DJ20"/>
    <mergeCell ref="DK20:DW20"/>
    <mergeCell ref="EK20:EW20"/>
    <mergeCell ref="DX20:EJ20"/>
    <mergeCell ref="CH24:CW24"/>
    <mergeCell ref="DK22:DW22"/>
    <mergeCell ref="DX21:EJ21"/>
    <mergeCell ref="DX23:EJ23"/>
    <mergeCell ref="DX24:EJ24"/>
    <mergeCell ref="DX22:EJ22"/>
    <mergeCell ref="CH23:CW23"/>
    <mergeCell ref="CX22:DJ22"/>
    <mergeCell ref="CH41:CW41"/>
    <mergeCell ref="CH32:CW32"/>
    <mergeCell ref="BU32:CG32"/>
    <mergeCell ref="BU23:CG23"/>
    <mergeCell ref="BU25:CG25"/>
    <mergeCell ref="BU41:CG41"/>
    <mergeCell ref="CH35:CW35"/>
    <mergeCell ref="CH37:CW37"/>
    <mergeCell ref="CH22:CW22"/>
    <mergeCell ref="EX22:FJ22"/>
    <mergeCell ref="A38:AJ38"/>
    <mergeCell ref="A40:AJ40"/>
    <mergeCell ref="AK40:AP40"/>
    <mergeCell ref="BC42:BT42"/>
    <mergeCell ref="AQ43:BB43"/>
    <mergeCell ref="BC43:BT43"/>
    <mergeCell ref="AQ42:BB42"/>
    <mergeCell ref="A39:AJ39"/>
    <mergeCell ref="AQ38:BB38"/>
    <mergeCell ref="AQ39:BB39"/>
    <mergeCell ref="A44:AJ44"/>
    <mergeCell ref="A41:AJ41"/>
    <mergeCell ref="AQ40:BB40"/>
    <mergeCell ref="A35:AJ35"/>
    <mergeCell ref="AK35:AP35"/>
    <mergeCell ref="AQ41:BB41"/>
    <mergeCell ref="A42:AJ42"/>
    <mergeCell ref="AK42:AP42"/>
    <mergeCell ref="A43:AJ43"/>
    <mergeCell ref="AK44:AP44"/>
    <mergeCell ref="A3:AJ4"/>
    <mergeCell ref="AK3:AP4"/>
    <mergeCell ref="AQ3:BB4"/>
    <mergeCell ref="AK5:AP5"/>
    <mergeCell ref="AQ5:BB5"/>
    <mergeCell ref="A17:AJ17"/>
    <mergeCell ref="A6:AJ6"/>
    <mergeCell ref="AK6:AP6"/>
    <mergeCell ref="AQ6:BB6"/>
    <mergeCell ref="AK16:AP16"/>
    <mergeCell ref="BC3:BT4"/>
    <mergeCell ref="DX6:EJ6"/>
    <mergeCell ref="A5:AJ5"/>
    <mergeCell ref="CH4:CW4"/>
    <mergeCell ref="CX4:DJ4"/>
    <mergeCell ref="DK4:DW4"/>
    <mergeCell ref="DX4:EJ4"/>
    <mergeCell ref="BU3:CG4"/>
    <mergeCell ref="BU5:CG5"/>
    <mergeCell ref="BC5:BT5"/>
    <mergeCell ref="EX4:FJ4"/>
    <mergeCell ref="CH3:EJ3"/>
    <mergeCell ref="EK3:FJ3"/>
    <mergeCell ref="EK4:EW4"/>
    <mergeCell ref="CX17:DJ17"/>
    <mergeCell ref="EK5:EW5"/>
    <mergeCell ref="DX5:EJ5"/>
    <mergeCell ref="CX6:DJ6"/>
    <mergeCell ref="CH5:CW5"/>
    <mergeCell ref="EX5:FJ5"/>
    <mergeCell ref="EK6:EW6"/>
    <mergeCell ref="DX7:EJ7"/>
    <mergeCell ref="EX6:FJ6"/>
    <mergeCell ref="CX7:DJ7"/>
    <mergeCell ref="EX7:FJ7"/>
    <mergeCell ref="DK7:DW7"/>
    <mergeCell ref="CX5:DJ5"/>
    <mergeCell ref="DK5:DW5"/>
    <mergeCell ref="DK6:DW6"/>
    <mergeCell ref="BC6:BT6"/>
    <mergeCell ref="BU6:CG6"/>
    <mergeCell ref="CH6:CW6"/>
    <mergeCell ref="AK8:AP8"/>
    <mergeCell ref="AQ8:BB8"/>
    <mergeCell ref="BC8:BT8"/>
    <mergeCell ref="CH8:CW8"/>
    <mergeCell ref="EK7:EW7"/>
    <mergeCell ref="CH16:CW16"/>
    <mergeCell ref="CX16:DJ16"/>
    <mergeCell ref="DK11:DW11"/>
    <mergeCell ref="DX11:EJ11"/>
    <mergeCell ref="EK11:EW11"/>
    <mergeCell ref="CH7:CW7"/>
    <mergeCell ref="DK16:DW16"/>
    <mergeCell ref="DK8:DW8"/>
    <mergeCell ref="CH11:CW11"/>
    <mergeCell ref="AQ16:BB16"/>
    <mergeCell ref="EX17:FJ17"/>
    <mergeCell ref="BC16:BT16"/>
    <mergeCell ref="A7:AJ7"/>
    <mergeCell ref="AK7:AP7"/>
    <mergeCell ref="AQ7:BB7"/>
    <mergeCell ref="BC7:BT7"/>
    <mergeCell ref="BU7:CG7"/>
    <mergeCell ref="A8:AJ8"/>
    <mergeCell ref="EK17:EW17"/>
    <mergeCell ref="A18:AJ18"/>
    <mergeCell ref="AK18:AP18"/>
    <mergeCell ref="AQ18:BB18"/>
    <mergeCell ref="BC18:BT18"/>
    <mergeCell ref="A16:AJ16"/>
    <mergeCell ref="EK24:EW24"/>
    <mergeCell ref="CX18:DJ18"/>
    <mergeCell ref="DK18:DW18"/>
    <mergeCell ref="EK19:EW19"/>
    <mergeCell ref="EK16:EW16"/>
    <mergeCell ref="A19:AJ19"/>
    <mergeCell ref="AK19:AP19"/>
    <mergeCell ref="AK48:AP48"/>
    <mergeCell ref="CX48:DJ48"/>
    <mergeCell ref="AQ48:BB48"/>
    <mergeCell ref="BC48:BT48"/>
    <mergeCell ref="BU48:CG48"/>
    <mergeCell ref="CX45:DJ45"/>
    <mergeCell ref="CH48:CW48"/>
    <mergeCell ref="BC45:BT45"/>
    <mergeCell ref="EX24:FJ24"/>
    <mergeCell ref="EK25:EW25"/>
    <mergeCell ref="EK31:EW31"/>
    <mergeCell ref="DK31:DW31"/>
    <mergeCell ref="CX24:DJ24"/>
    <mergeCell ref="BC22:BT22"/>
    <mergeCell ref="BU24:CG24"/>
    <mergeCell ref="CX23:DJ23"/>
    <mergeCell ref="DK24:DW24"/>
    <mergeCell ref="DK23:DW23"/>
    <mergeCell ref="EK23:EW23"/>
    <mergeCell ref="EX25:FJ25"/>
    <mergeCell ref="DK25:DW25"/>
    <mergeCell ref="DX25:EJ25"/>
    <mergeCell ref="AQ34:BB34"/>
    <mergeCell ref="AK32:AP32"/>
    <mergeCell ref="CH34:CW34"/>
    <mergeCell ref="EX32:FJ32"/>
    <mergeCell ref="BC34:BT34"/>
    <mergeCell ref="EK33:EW33"/>
    <mergeCell ref="BC41:BT41"/>
    <mergeCell ref="BU35:CG35"/>
    <mergeCell ref="EK48:EW48"/>
    <mergeCell ref="EK45:EW45"/>
    <mergeCell ref="A2:FJ2"/>
    <mergeCell ref="DK32:DW32"/>
    <mergeCell ref="CX30:DJ30"/>
    <mergeCell ref="A32:AJ32"/>
    <mergeCell ref="DK34:DW34"/>
    <mergeCell ref="EX48:FJ48"/>
    <mergeCell ref="A48:AJ48"/>
    <mergeCell ref="BU34:CG34"/>
    <mergeCell ref="A34:AJ34"/>
    <mergeCell ref="DK35:DW35"/>
    <mergeCell ref="DK48:DW48"/>
    <mergeCell ref="DX48:EJ48"/>
    <mergeCell ref="CH45:CW45"/>
    <mergeCell ref="A47:AJ47"/>
    <mergeCell ref="AK47:AP47"/>
    <mergeCell ref="AQ47:BB47"/>
    <mergeCell ref="EX38:FJ38"/>
    <mergeCell ref="EK39:EW39"/>
    <mergeCell ref="CX41:DJ41"/>
    <mergeCell ref="BU46:CG46"/>
    <mergeCell ref="CH46:CW46"/>
    <mergeCell ref="CX46:DJ46"/>
    <mergeCell ref="CX42:DJ42"/>
    <mergeCell ref="CH39:CW39"/>
    <mergeCell ref="EX42:FJ42"/>
    <mergeCell ref="EK42:EW42"/>
    <mergeCell ref="CX8:DJ8"/>
    <mergeCell ref="CX9:DJ9"/>
    <mergeCell ref="CX10:DJ10"/>
    <mergeCell ref="CX11:DJ11"/>
    <mergeCell ref="BU8:CG8"/>
    <mergeCell ref="BU42:CG42"/>
    <mergeCell ref="BU33:CG33"/>
    <mergeCell ref="CH31:CW31"/>
    <mergeCell ref="CX35:DJ35"/>
    <mergeCell ref="BU22:CG22"/>
    <mergeCell ref="A45:AJ45"/>
    <mergeCell ref="BC47:BT47"/>
    <mergeCell ref="AQ46:BB46"/>
    <mergeCell ref="A46:AJ46"/>
    <mergeCell ref="AK45:AP45"/>
    <mergeCell ref="AQ45:BB45"/>
    <mergeCell ref="BU47:CG47"/>
    <mergeCell ref="BC46:BT46"/>
    <mergeCell ref="BU45:CG45"/>
    <mergeCell ref="DK38:DW38"/>
    <mergeCell ref="BU44:CG44"/>
    <mergeCell ref="CH44:CW44"/>
    <mergeCell ref="DK45:DW45"/>
    <mergeCell ref="DK44:DW44"/>
    <mergeCell ref="CH40:CW40"/>
    <mergeCell ref="BU39:CG39"/>
    <mergeCell ref="DK41:DW41"/>
    <mergeCell ref="CX33:DJ33"/>
    <mergeCell ref="DK30:DW30"/>
    <mergeCell ref="CH33:CW33"/>
    <mergeCell ref="EK35:EW35"/>
    <mergeCell ref="DX35:EJ35"/>
    <mergeCell ref="DX30:EJ30"/>
    <mergeCell ref="EK34:EW34"/>
    <mergeCell ref="DX33:EJ33"/>
    <mergeCell ref="CH30:CW30"/>
    <mergeCell ref="EX8:FJ8"/>
    <mergeCell ref="DK9:DW9"/>
    <mergeCell ref="DX9:EJ9"/>
    <mergeCell ref="EK9:EW9"/>
    <mergeCell ref="EX9:FJ9"/>
    <mergeCell ref="EX30:FJ30"/>
    <mergeCell ref="EK30:EW30"/>
    <mergeCell ref="DX8:EJ8"/>
    <mergeCell ref="EK8:EW8"/>
    <mergeCell ref="EX23:FJ23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9"/>
  <sheetViews>
    <sheetView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6" sqref="A6:AO6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</row>
    <row r="3" spans="1:166" ht="11.25" customHeight="1">
      <c r="A3" s="37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74" t="s">
        <v>17</v>
      </c>
      <c r="AQ3" s="37"/>
      <c r="AR3" s="37"/>
      <c r="AS3" s="37"/>
      <c r="AT3" s="37"/>
      <c r="AU3" s="38"/>
      <c r="AV3" s="74" t="s">
        <v>67</v>
      </c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8"/>
      <c r="BL3" s="74" t="s">
        <v>53</v>
      </c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8"/>
      <c r="CF3" s="89" t="s">
        <v>18</v>
      </c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3"/>
      <c r="ET3" s="74" t="s">
        <v>22</v>
      </c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</row>
    <row r="4" spans="1:166" ht="33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40"/>
      <c r="AP4" s="75"/>
      <c r="AQ4" s="39"/>
      <c r="AR4" s="39"/>
      <c r="AS4" s="39"/>
      <c r="AT4" s="39"/>
      <c r="AU4" s="40"/>
      <c r="AV4" s="75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40"/>
      <c r="BL4" s="75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40"/>
      <c r="CF4" s="72" t="s">
        <v>74</v>
      </c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3"/>
      <c r="CW4" s="89" t="s">
        <v>19</v>
      </c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3"/>
      <c r="DN4" s="89" t="s">
        <v>20</v>
      </c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3"/>
      <c r="EE4" s="89" t="s">
        <v>21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3"/>
      <c r="ET4" s="75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</row>
    <row r="5" spans="1:166" ht="12" thickBot="1">
      <c r="A5" s="47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8"/>
      <c r="AP5" s="76">
        <v>2</v>
      </c>
      <c r="AQ5" s="77"/>
      <c r="AR5" s="77"/>
      <c r="AS5" s="77"/>
      <c r="AT5" s="77"/>
      <c r="AU5" s="78"/>
      <c r="AV5" s="76">
        <v>3</v>
      </c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8"/>
      <c r="BL5" s="76">
        <v>4</v>
      </c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8"/>
      <c r="CF5" s="76">
        <v>5</v>
      </c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8"/>
      <c r="CW5" s="76">
        <v>6</v>
      </c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8"/>
      <c r="DN5" s="76">
        <v>7</v>
      </c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8"/>
      <c r="EE5" s="76">
        <v>8</v>
      </c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8"/>
      <c r="ET5" s="76">
        <v>9</v>
      </c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ht="17.25" customHeight="1">
      <c r="A6" s="256" t="s">
        <v>70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7"/>
      <c r="AP6" s="258" t="s">
        <v>34</v>
      </c>
      <c r="AQ6" s="259"/>
      <c r="AR6" s="259"/>
      <c r="AS6" s="259"/>
      <c r="AT6" s="259"/>
      <c r="AU6" s="259"/>
      <c r="AV6" s="85" t="s">
        <v>39</v>
      </c>
      <c r="AW6" s="85"/>
      <c r="AX6" s="85"/>
      <c r="AY6" s="85"/>
      <c r="AZ6" s="85"/>
      <c r="BA6" s="85"/>
      <c r="BB6" s="85"/>
      <c r="BC6" s="85"/>
      <c r="BD6" s="85"/>
      <c r="BE6" s="86"/>
      <c r="BF6" s="87"/>
      <c r="BG6" s="87"/>
      <c r="BH6" s="87"/>
      <c r="BI6" s="87"/>
      <c r="BJ6" s="87"/>
      <c r="BK6" s="88"/>
      <c r="BL6" s="248">
        <f>SUM(BL7,BL34,BL38)</f>
        <v>-180184000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>
        <f>SUM(CF7,CF34,CF46)</f>
        <v>1863804353.5799973</v>
      </c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>
        <f>SUM(CW7,CW38,CW46)</f>
        <v>0</v>
      </c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61">
        <v>0</v>
      </c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3"/>
      <c r="EE6" s="248">
        <f>SUM(CF6,CW6,DN6)</f>
        <v>1863804353.5799973</v>
      </c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>
        <f>SUM(BL6,-EE6)</f>
        <v>-2043988353.5799973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60"/>
    </row>
    <row r="7" spans="1:166" ht="12.75" customHeight="1">
      <c r="A7" s="185" t="s">
        <v>16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6"/>
      <c r="AP7" s="55" t="s">
        <v>35</v>
      </c>
      <c r="AQ7" s="56"/>
      <c r="AR7" s="56"/>
      <c r="AS7" s="56"/>
      <c r="AT7" s="56"/>
      <c r="AU7" s="238"/>
      <c r="AV7" s="245" t="s">
        <v>39</v>
      </c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9"/>
      <c r="BL7" s="249">
        <f>BL10+BL13+BL24+BL16+BL20</f>
        <v>-180184000</v>
      </c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1"/>
      <c r="CF7" s="249">
        <f>CF10+CF13+CF16+CF24+CF20</f>
        <v>-50054598.25</v>
      </c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1"/>
      <c r="CW7" s="151">
        <v>0</v>
      </c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3"/>
      <c r="DN7" s="249">
        <v>0</v>
      </c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1"/>
      <c r="EE7" s="249">
        <f>SUM(CF7:ED8)</f>
        <v>-50054598.25</v>
      </c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1"/>
      <c r="ET7" s="249">
        <f>SUM(BL7,-EE7)</f>
        <v>-130129401.75</v>
      </c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64"/>
    </row>
    <row r="8" spans="1:166" ht="12.75" customHeight="1">
      <c r="A8" s="172" t="s">
        <v>108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3"/>
      <c r="AP8" s="64"/>
      <c r="AQ8" s="65"/>
      <c r="AR8" s="65"/>
      <c r="AS8" s="65"/>
      <c r="AT8" s="65"/>
      <c r="AU8" s="255"/>
      <c r="AV8" s="246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91"/>
      <c r="BL8" s="252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4"/>
      <c r="CF8" s="252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4"/>
      <c r="CW8" s="154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6"/>
      <c r="DN8" s="252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4"/>
      <c r="EE8" s="252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4"/>
      <c r="ET8" s="252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65"/>
    </row>
    <row r="9" spans="1:166" ht="12" customHeight="1">
      <c r="A9" s="213" t="s">
        <v>36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4"/>
      <c r="AP9" s="55"/>
      <c r="AQ9" s="56"/>
      <c r="AR9" s="56"/>
      <c r="AS9" s="56"/>
      <c r="AT9" s="56"/>
      <c r="AU9" s="238"/>
      <c r="AV9" s="245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9"/>
      <c r="BL9" s="151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3"/>
      <c r="CF9" s="151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3"/>
      <c r="CW9" s="151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3"/>
      <c r="DN9" s="151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3"/>
      <c r="EE9" s="151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3"/>
      <c r="ET9" s="151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70"/>
    </row>
    <row r="10" spans="1:166" ht="27" customHeight="1">
      <c r="A10" s="122" t="s">
        <v>173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244"/>
      <c r="AP10" s="41" t="s">
        <v>35</v>
      </c>
      <c r="AQ10" s="42"/>
      <c r="AR10" s="42"/>
      <c r="AS10" s="42"/>
      <c r="AT10" s="42"/>
      <c r="AU10" s="247"/>
      <c r="AV10" s="125" t="s">
        <v>174</v>
      </c>
      <c r="AW10" s="125"/>
      <c r="AX10" s="125"/>
      <c r="AY10" s="125"/>
      <c r="AZ10" s="125"/>
      <c r="BA10" s="125"/>
      <c r="BB10" s="125"/>
      <c r="BC10" s="125"/>
      <c r="BD10" s="125"/>
      <c r="BE10" s="126"/>
      <c r="BF10" s="127"/>
      <c r="BG10" s="127"/>
      <c r="BH10" s="127"/>
      <c r="BI10" s="127"/>
      <c r="BJ10" s="127"/>
      <c r="BK10" s="128"/>
      <c r="BL10" s="129">
        <f>SUM(BL11:CE11)</f>
        <v>-55000000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>
        <f>CF11</f>
        <v>-55000000</v>
      </c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33">
        <v>0</v>
      </c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>
        <v>0</v>
      </c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29">
        <f aca="true" t="shared" si="0" ref="EE10:EE31">SUM(CF10)</f>
        <v>-55000000</v>
      </c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33">
        <v>0</v>
      </c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7"/>
    </row>
    <row r="11" spans="1:166" ht="41.25" customHeight="1">
      <c r="A11" s="122" t="s">
        <v>235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244"/>
      <c r="AP11" s="41" t="s">
        <v>35</v>
      </c>
      <c r="AQ11" s="42"/>
      <c r="AR11" s="42"/>
      <c r="AS11" s="42"/>
      <c r="AT11" s="42"/>
      <c r="AU11" s="247"/>
      <c r="AV11" s="125" t="s">
        <v>234</v>
      </c>
      <c r="AW11" s="125"/>
      <c r="AX11" s="125"/>
      <c r="AY11" s="125"/>
      <c r="AZ11" s="125"/>
      <c r="BA11" s="125"/>
      <c r="BB11" s="125"/>
      <c r="BC11" s="125"/>
      <c r="BD11" s="125"/>
      <c r="BE11" s="126"/>
      <c r="BF11" s="127"/>
      <c r="BG11" s="127"/>
      <c r="BH11" s="127"/>
      <c r="BI11" s="127"/>
      <c r="BJ11" s="127"/>
      <c r="BK11" s="128"/>
      <c r="BL11" s="129">
        <f>SUM(BL12:CE12)</f>
        <v>-55000000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>
        <f>CF12</f>
        <v>-55000000</v>
      </c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33">
        <v>0</v>
      </c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>
        <v>0</v>
      </c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29">
        <f t="shared" si="0"/>
        <v>-55000000</v>
      </c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33">
        <v>0</v>
      </c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7"/>
    </row>
    <row r="12" spans="1:166" ht="30" customHeight="1">
      <c r="A12" s="134" t="s">
        <v>123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243"/>
      <c r="AP12" s="41" t="s">
        <v>35</v>
      </c>
      <c r="AQ12" s="42"/>
      <c r="AR12" s="42"/>
      <c r="AS12" s="42"/>
      <c r="AT12" s="42"/>
      <c r="AU12" s="247"/>
      <c r="AV12" s="141" t="s">
        <v>124</v>
      </c>
      <c r="AW12" s="141"/>
      <c r="AX12" s="141"/>
      <c r="AY12" s="141"/>
      <c r="AZ12" s="141"/>
      <c r="BA12" s="141"/>
      <c r="BB12" s="141"/>
      <c r="BC12" s="141"/>
      <c r="BD12" s="141"/>
      <c r="BE12" s="142"/>
      <c r="BF12" s="143"/>
      <c r="BG12" s="143"/>
      <c r="BH12" s="143"/>
      <c r="BI12" s="143"/>
      <c r="BJ12" s="143"/>
      <c r="BK12" s="144"/>
      <c r="BL12" s="118">
        <v>-55000000</v>
      </c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>
        <v>-55000000</v>
      </c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7">
        <v>0</v>
      </c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>
        <v>0</v>
      </c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8">
        <f t="shared" si="0"/>
        <v>-55000000</v>
      </c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7">
        <f>SUM(BL12,-EE12)</f>
        <v>0</v>
      </c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242"/>
    </row>
    <row r="13" spans="1:166" ht="30" customHeight="1" hidden="1">
      <c r="A13" s="122" t="s">
        <v>175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244"/>
      <c r="AP13" s="41" t="s">
        <v>35</v>
      </c>
      <c r="AQ13" s="42"/>
      <c r="AR13" s="42"/>
      <c r="AS13" s="42"/>
      <c r="AT13" s="42"/>
      <c r="AU13" s="247"/>
      <c r="AV13" s="125" t="s">
        <v>176</v>
      </c>
      <c r="AW13" s="125"/>
      <c r="AX13" s="125"/>
      <c r="AY13" s="125"/>
      <c r="AZ13" s="125"/>
      <c r="BA13" s="125"/>
      <c r="BB13" s="125"/>
      <c r="BC13" s="125"/>
      <c r="BD13" s="125"/>
      <c r="BE13" s="126"/>
      <c r="BF13" s="127"/>
      <c r="BG13" s="127"/>
      <c r="BH13" s="127"/>
      <c r="BI13" s="127"/>
      <c r="BJ13" s="127"/>
      <c r="BK13" s="128"/>
      <c r="BL13" s="129">
        <f>BL14</f>
        <v>0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>
        <f>SUM(CF14:CV14)</f>
        <v>0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33">
        <v>0</v>
      </c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>
        <v>0</v>
      </c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29">
        <f t="shared" si="0"/>
        <v>0</v>
      </c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33">
        <v>0</v>
      </c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7"/>
    </row>
    <row r="14" spans="1:166" ht="36" customHeight="1" hidden="1">
      <c r="A14" s="122" t="s">
        <v>217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244"/>
      <c r="AP14" s="41" t="s">
        <v>35</v>
      </c>
      <c r="AQ14" s="42"/>
      <c r="AR14" s="42"/>
      <c r="AS14" s="42"/>
      <c r="AT14" s="42"/>
      <c r="AU14" s="247"/>
      <c r="AV14" s="125" t="s">
        <v>216</v>
      </c>
      <c r="AW14" s="125"/>
      <c r="AX14" s="125"/>
      <c r="AY14" s="125"/>
      <c r="AZ14" s="125"/>
      <c r="BA14" s="125"/>
      <c r="BB14" s="125"/>
      <c r="BC14" s="125"/>
      <c r="BD14" s="125"/>
      <c r="BE14" s="126"/>
      <c r="BF14" s="127"/>
      <c r="BG14" s="127"/>
      <c r="BH14" s="127"/>
      <c r="BI14" s="127"/>
      <c r="BJ14" s="127"/>
      <c r="BK14" s="128"/>
      <c r="BL14" s="129">
        <f>SUM(BL15:CE15)</f>
        <v>0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>
        <f>SUM(CF15:CV15)</f>
        <v>0</v>
      </c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33">
        <v>0</v>
      </c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>
        <v>0</v>
      </c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29">
        <f t="shared" si="0"/>
        <v>0</v>
      </c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33">
        <v>0</v>
      </c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7"/>
    </row>
    <row r="15" spans="1:166" ht="27" customHeight="1" hidden="1">
      <c r="A15" s="134" t="s">
        <v>109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243"/>
      <c r="AP15" s="139" t="s">
        <v>35</v>
      </c>
      <c r="AQ15" s="140"/>
      <c r="AR15" s="140"/>
      <c r="AS15" s="140"/>
      <c r="AT15" s="140"/>
      <c r="AU15" s="140"/>
      <c r="AV15" s="141" t="s">
        <v>92</v>
      </c>
      <c r="AW15" s="141"/>
      <c r="AX15" s="141"/>
      <c r="AY15" s="141"/>
      <c r="AZ15" s="141"/>
      <c r="BA15" s="141"/>
      <c r="BB15" s="141"/>
      <c r="BC15" s="141"/>
      <c r="BD15" s="141"/>
      <c r="BE15" s="142"/>
      <c r="BF15" s="143"/>
      <c r="BG15" s="143"/>
      <c r="BH15" s="143"/>
      <c r="BI15" s="143"/>
      <c r="BJ15" s="143"/>
      <c r="BK15" s="144"/>
      <c r="BL15" s="118">
        <v>0</v>
      </c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>
        <v>0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7">
        <v>0</v>
      </c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>
        <v>0</v>
      </c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>
        <f t="shared" si="0"/>
        <v>0</v>
      </c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>
        <f>SUM(BL15,-EE15)</f>
        <v>0</v>
      </c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38"/>
    </row>
    <row r="16" spans="1:166" ht="27" customHeight="1">
      <c r="A16" s="122" t="s">
        <v>177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244"/>
      <c r="AP16" s="123" t="s">
        <v>35</v>
      </c>
      <c r="AQ16" s="124"/>
      <c r="AR16" s="124"/>
      <c r="AS16" s="124"/>
      <c r="AT16" s="124"/>
      <c r="AU16" s="124"/>
      <c r="AV16" s="125" t="s">
        <v>178</v>
      </c>
      <c r="AW16" s="125"/>
      <c r="AX16" s="125"/>
      <c r="AY16" s="125"/>
      <c r="AZ16" s="125"/>
      <c r="BA16" s="125"/>
      <c r="BB16" s="125"/>
      <c r="BC16" s="125"/>
      <c r="BD16" s="125"/>
      <c r="BE16" s="126"/>
      <c r="BF16" s="127"/>
      <c r="BG16" s="127"/>
      <c r="BH16" s="127"/>
      <c r="BI16" s="127"/>
      <c r="BJ16" s="127"/>
      <c r="BK16" s="128"/>
      <c r="BL16" s="129">
        <f>BL18</f>
        <v>-128962000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>
        <f>CF17</f>
        <v>0</v>
      </c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33">
        <v>0</v>
      </c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>
        <v>0</v>
      </c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29">
        <f t="shared" si="0"/>
        <v>0</v>
      </c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33">
        <v>0</v>
      </c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7"/>
    </row>
    <row r="17" spans="1:166" ht="27" customHeight="1">
      <c r="A17" s="122" t="s">
        <v>179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244"/>
      <c r="AP17" s="123" t="s">
        <v>35</v>
      </c>
      <c r="AQ17" s="124"/>
      <c r="AR17" s="124"/>
      <c r="AS17" s="124"/>
      <c r="AT17" s="124"/>
      <c r="AU17" s="124"/>
      <c r="AV17" s="125" t="s">
        <v>180</v>
      </c>
      <c r="AW17" s="125"/>
      <c r="AX17" s="125"/>
      <c r="AY17" s="125"/>
      <c r="AZ17" s="125"/>
      <c r="BA17" s="125"/>
      <c r="BB17" s="125"/>
      <c r="BC17" s="125"/>
      <c r="BD17" s="125"/>
      <c r="BE17" s="126"/>
      <c r="BF17" s="127"/>
      <c r="BG17" s="127"/>
      <c r="BH17" s="127"/>
      <c r="BI17" s="127"/>
      <c r="BJ17" s="127"/>
      <c r="BK17" s="128"/>
      <c r="BL17" s="129">
        <f>BL18</f>
        <v>-128962000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>
        <f>CF18</f>
        <v>0</v>
      </c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33">
        <v>0</v>
      </c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>
        <v>0</v>
      </c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29">
        <f t="shared" si="0"/>
        <v>0</v>
      </c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33">
        <v>0</v>
      </c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7"/>
    </row>
    <row r="18" spans="1:166" s="25" customFormat="1" ht="40.5" customHeight="1">
      <c r="A18" s="122" t="s">
        <v>237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3" t="s">
        <v>35</v>
      </c>
      <c r="AQ18" s="124"/>
      <c r="AR18" s="124"/>
      <c r="AS18" s="124"/>
      <c r="AT18" s="124"/>
      <c r="AU18" s="124"/>
      <c r="AV18" s="125" t="s">
        <v>236</v>
      </c>
      <c r="AW18" s="125"/>
      <c r="AX18" s="125"/>
      <c r="AY18" s="125"/>
      <c r="AZ18" s="125"/>
      <c r="BA18" s="125"/>
      <c r="BB18" s="125"/>
      <c r="BC18" s="125"/>
      <c r="BD18" s="125"/>
      <c r="BE18" s="126"/>
      <c r="BF18" s="127"/>
      <c r="BG18" s="127"/>
      <c r="BH18" s="127"/>
      <c r="BI18" s="127"/>
      <c r="BJ18" s="127"/>
      <c r="BK18" s="128"/>
      <c r="BL18" s="129">
        <f>SUM(BL19:CE19)</f>
        <v>-128962000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SUM(CF19:CF19)</f>
        <v>0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3">
        <v>0</v>
      </c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>
        <v>0</v>
      </c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29">
        <f t="shared" si="0"/>
        <v>0</v>
      </c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33">
        <v>0</v>
      </c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7"/>
    </row>
    <row r="19" spans="1:166" ht="37.5" customHeight="1">
      <c r="A19" s="134" t="s">
        <v>110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9" t="s">
        <v>35</v>
      </c>
      <c r="AQ19" s="140"/>
      <c r="AR19" s="140"/>
      <c r="AS19" s="140"/>
      <c r="AT19" s="140"/>
      <c r="AU19" s="140"/>
      <c r="AV19" s="141" t="s">
        <v>93</v>
      </c>
      <c r="AW19" s="141"/>
      <c r="AX19" s="141"/>
      <c r="AY19" s="141"/>
      <c r="AZ19" s="141"/>
      <c r="BA19" s="141"/>
      <c r="BB19" s="141"/>
      <c r="BC19" s="141"/>
      <c r="BD19" s="141"/>
      <c r="BE19" s="142"/>
      <c r="BF19" s="143"/>
      <c r="BG19" s="143"/>
      <c r="BH19" s="143"/>
      <c r="BI19" s="143"/>
      <c r="BJ19" s="143"/>
      <c r="BK19" s="144"/>
      <c r="BL19" s="118">
        <v>-128962000</v>
      </c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>
        <v>0</v>
      </c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7">
        <v>0</v>
      </c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>
        <v>0</v>
      </c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8">
        <f t="shared" si="0"/>
        <v>0</v>
      </c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>
        <f>SUM(BL19,-EE19)</f>
        <v>-128962000</v>
      </c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38"/>
    </row>
    <row r="20" spans="1:166" ht="30" customHeight="1">
      <c r="A20" s="122" t="s">
        <v>181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3" t="s">
        <v>35</v>
      </c>
      <c r="AQ20" s="124"/>
      <c r="AR20" s="124"/>
      <c r="AS20" s="124"/>
      <c r="AT20" s="124"/>
      <c r="AU20" s="124"/>
      <c r="AV20" s="125" t="s">
        <v>182</v>
      </c>
      <c r="AW20" s="125"/>
      <c r="AX20" s="125"/>
      <c r="AY20" s="125"/>
      <c r="AZ20" s="125"/>
      <c r="BA20" s="125"/>
      <c r="BB20" s="125"/>
      <c r="BC20" s="125"/>
      <c r="BD20" s="125"/>
      <c r="BE20" s="126"/>
      <c r="BF20" s="127"/>
      <c r="BG20" s="127"/>
      <c r="BH20" s="127"/>
      <c r="BI20" s="127"/>
      <c r="BJ20" s="127"/>
      <c r="BK20" s="128"/>
      <c r="BL20" s="129">
        <f>SUM(BL22)</f>
        <v>-132003000</v>
      </c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SUM(CF21)</f>
        <v>0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3">
        <v>0</v>
      </c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>
        <v>0</v>
      </c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29">
        <f t="shared" si="0"/>
        <v>0</v>
      </c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33">
        <v>0</v>
      </c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7"/>
    </row>
    <row r="21" spans="1:166" s="25" customFormat="1" ht="42" customHeight="1">
      <c r="A21" s="122" t="s">
        <v>183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3" t="s">
        <v>35</v>
      </c>
      <c r="AQ21" s="124"/>
      <c r="AR21" s="124"/>
      <c r="AS21" s="124"/>
      <c r="AT21" s="124"/>
      <c r="AU21" s="124"/>
      <c r="AV21" s="125" t="s">
        <v>184</v>
      </c>
      <c r="AW21" s="125"/>
      <c r="AX21" s="125"/>
      <c r="AY21" s="125"/>
      <c r="AZ21" s="125"/>
      <c r="BA21" s="125"/>
      <c r="BB21" s="125"/>
      <c r="BC21" s="125"/>
      <c r="BD21" s="125"/>
      <c r="BE21" s="126"/>
      <c r="BF21" s="127"/>
      <c r="BG21" s="127"/>
      <c r="BH21" s="127"/>
      <c r="BI21" s="127"/>
      <c r="BJ21" s="127"/>
      <c r="BK21" s="128"/>
      <c r="BL21" s="129">
        <f>SUM(BL23)</f>
        <v>-132003000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SUM(CF22)</f>
        <v>0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3">
        <v>0</v>
      </c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>
        <v>0</v>
      </c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29">
        <f t="shared" si="0"/>
        <v>0</v>
      </c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33">
        <v>0</v>
      </c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7"/>
    </row>
    <row r="22" spans="1:166" ht="78.75" customHeight="1">
      <c r="A22" s="122" t="s">
        <v>94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3" t="s">
        <v>35</v>
      </c>
      <c r="AQ22" s="124"/>
      <c r="AR22" s="124"/>
      <c r="AS22" s="124"/>
      <c r="AT22" s="124"/>
      <c r="AU22" s="124"/>
      <c r="AV22" s="125" t="s">
        <v>238</v>
      </c>
      <c r="AW22" s="125"/>
      <c r="AX22" s="125"/>
      <c r="AY22" s="125"/>
      <c r="AZ22" s="125"/>
      <c r="BA22" s="125"/>
      <c r="BB22" s="125"/>
      <c r="BC22" s="125"/>
      <c r="BD22" s="125"/>
      <c r="BE22" s="126"/>
      <c r="BF22" s="127"/>
      <c r="BG22" s="127"/>
      <c r="BH22" s="127"/>
      <c r="BI22" s="127"/>
      <c r="BJ22" s="127"/>
      <c r="BK22" s="128"/>
      <c r="BL22" s="129">
        <f>SUM(BL23)</f>
        <v>-132003000</v>
      </c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v>0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3">
        <v>0</v>
      </c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>
        <v>0</v>
      </c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29">
        <f t="shared" si="0"/>
        <v>0</v>
      </c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33">
        <v>0</v>
      </c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7"/>
    </row>
    <row r="23" spans="1:166" ht="69" customHeight="1">
      <c r="A23" s="134" t="s">
        <v>94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9" t="s">
        <v>35</v>
      </c>
      <c r="AQ23" s="140"/>
      <c r="AR23" s="140"/>
      <c r="AS23" s="140"/>
      <c r="AT23" s="140"/>
      <c r="AU23" s="140"/>
      <c r="AV23" s="141" t="s">
        <v>95</v>
      </c>
      <c r="AW23" s="141"/>
      <c r="AX23" s="141"/>
      <c r="AY23" s="141"/>
      <c r="AZ23" s="141"/>
      <c r="BA23" s="141"/>
      <c r="BB23" s="141"/>
      <c r="BC23" s="141"/>
      <c r="BD23" s="141"/>
      <c r="BE23" s="142"/>
      <c r="BF23" s="143"/>
      <c r="BG23" s="143"/>
      <c r="BH23" s="143"/>
      <c r="BI23" s="143"/>
      <c r="BJ23" s="143"/>
      <c r="BK23" s="144"/>
      <c r="BL23" s="118">
        <v>-132003000</v>
      </c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>
        <v>0</v>
      </c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7">
        <v>0</v>
      </c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>
        <v>0</v>
      </c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8">
        <f t="shared" si="0"/>
        <v>0</v>
      </c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>
        <f>SUM(BL23,-EE23)</f>
        <v>-132003000</v>
      </c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38"/>
    </row>
    <row r="24" spans="1:166" s="25" customFormat="1" ht="30" customHeight="1">
      <c r="A24" s="122" t="s">
        <v>185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3" t="s">
        <v>35</v>
      </c>
      <c r="AQ24" s="124"/>
      <c r="AR24" s="124"/>
      <c r="AS24" s="124"/>
      <c r="AT24" s="124"/>
      <c r="AU24" s="124"/>
      <c r="AV24" s="125" t="s">
        <v>186</v>
      </c>
      <c r="AW24" s="125"/>
      <c r="AX24" s="125"/>
      <c r="AY24" s="125"/>
      <c r="AZ24" s="125"/>
      <c r="BA24" s="125"/>
      <c r="BB24" s="125"/>
      <c r="BC24" s="125"/>
      <c r="BD24" s="125"/>
      <c r="BE24" s="126"/>
      <c r="BF24" s="127"/>
      <c r="BG24" s="127"/>
      <c r="BH24" s="127"/>
      <c r="BI24" s="127"/>
      <c r="BJ24" s="127"/>
      <c r="BK24" s="128"/>
      <c r="BL24" s="129">
        <f>BL25+BL29</f>
        <v>135781000</v>
      </c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>
        <f>CF25+CF29</f>
        <v>4945401.75</v>
      </c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33">
        <v>0</v>
      </c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>
        <v>0</v>
      </c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29">
        <f t="shared" si="0"/>
        <v>4945401.75</v>
      </c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33">
        <v>0</v>
      </c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7"/>
    </row>
    <row r="25" spans="1:166" s="25" customFormat="1" ht="35.25" customHeight="1">
      <c r="A25" s="122" t="s">
        <v>244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3" t="s">
        <v>35</v>
      </c>
      <c r="AQ25" s="124"/>
      <c r="AR25" s="124"/>
      <c r="AS25" s="124"/>
      <c r="AT25" s="124"/>
      <c r="AU25" s="124"/>
      <c r="AV25" s="125" t="s">
        <v>239</v>
      </c>
      <c r="AW25" s="125"/>
      <c r="AX25" s="125"/>
      <c r="AY25" s="125"/>
      <c r="AZ25" s="125"/>
      <c r="BA25" s="125"/>
      <c r="BB25" s="125"/>
      <c r="BC25" s="125"/>
      <c r="BD25" s="125"/>
      <c r="BE25" s="126"/>
      <c r="BF25" s="127"/>
      <c r="BG25" s="127"/>
      <c r="BH25" s="127"/>
      <c r="BI25" s="127"/>
      <c r="BJ25" s="127"/>
      <c r="BK25" s="128"/>
      <c r="BL25" s="129">
        <f>BL26</f>
        <v>0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30">
        <f>CF26</f>
        <v>911115.75</v>
      </c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2"/>
      <c r="CW25" s="133">
        <v>0</v>
      </c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>
        <v>0</v>
      </c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0">
        <f>SUM(CF25)</f>
        <v>911115.75</v>
      </c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6"/>
      <c r="ET25" s="133">
        <v>0</v>
      </c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7"/>
    </row>
    <row r="26" spans="1:166" s="25" customFormat="1" ht="51" customHeight="1">
      <c r="A26" s="122" t="s">
        <v>246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3" t="s">
        <v>35</v>
      </c>
      <c r="AQ26" s="124"/>
      <c r="AR26" s="124"/>
      <c r="AS26" s="124"/>
      <c r="AT26" s="124"/>
      <c r="AU26" s="124"/>
      <c r="AV26" s="125" t="s">
        <v>245</v>
      </c>
      <c r="AW26" s="125"/>
      <c r="AX26" s="125"/>
      <c r="AY26" s="125"/>
      <c r="AZ26" s="125"/>
      <c r="BA26" s="125"/>
      <c r="BB26" s="125"/>
      <c r="BC26" s="125"/>
      <c r="BD26" s="125"/>
      <c r="BE26" s="126"/>
      <c r="BF26" s="127"/>
      <c r="BG26" s="127"/>
      <c r="BH26" s="127"/>
      <c r="BI26" s="127"/>
      <c r="BJ26" s="127"/>
      <c r="BK26" s="128"/>
      <c r="BL26" s="129">
        <f>BL27</f>
        <v>0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30">
        <f>CF27+CF28</f>
        <v>911115.75</v>
      </c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2"/>
      <c r="CW26" s="133">
        <v>0</v>
      </c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>
        <v>0</v>
      </c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0">
        <f>SUM(CF26)</f>
        <v>911115.75</v>
      </c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6"/>
      <c r="ET26" s="133">
        <v>0</v>
      </c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7"/>
    </row>
    <row r="27" spans="1:166" s="25" customFormat="1" ht="30" customHeight="1">
      <c r="A27" s="134" t="s">
        <v>187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9" t="s">
        <v>35</v>
      </c>
      <c r="AQ27" s="140"/>
      <c r="AR27" s="140"/>
      <c r="AS27" s="140"/>
      <c r="AT27" s="140"/>
      <c r="AU27" s="140"/>
      <c r="AV27" s="141" t="s">
        <v>188</v>
      </c>
      <c r="AW27" s="141"/>
      <c r="AX27" s="141"/>
      <c r="AY27" s="141"/>
      <c r="AZ27" s="141"/>
      <c r="BA27" s="141"/>
      <c r="BB27" s="141"/>
      <c r="BC27" s="141"/>
      <c r="BD27" s="141"/>
      <c r="BE27" s="142"/>
      <c r="BF27" s="143"/>
      <c r="BG27" s="143"/>
      <c r="BH27" s="143"/>
      <c r="BI27" s="143"/>
      <c r="BJ27" s="143"/>
      <c r="BK27" s="144"/>
      <c r="BL27" s="118">
        <v>0</v>
      </c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>
        <v>90000</v>
      </c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7">
        <v>0</v>
      </c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>
        <v>0</v>
      </c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8">
        <f>SUM(CF27)</f>
        <v>90000</v>
      </c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7">
        <v>0</v>
      </c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242"/>
    </row>
    <row r="28" spans="1:166" s="25" customFormat="1" ht="39" customHeight="1">
      <c r="A28" s="134" t="s">
        <v>248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9" t="s">
        <v>35</v>
      </c>
      <c r="AQ28" s="140"/>
      <c r="AR28" s="140"/>
      <c r="AS28" s="140"/>
      <c r="AT28" s="140"/>
      <c r="AU28" s="140"/>
      <c r="AV28" s="141" t="s">
        <v>247</v>
      </c>
      <c r="AW28" s="141"/>
      <c r="AX28" s="141"/>
      <c r="AY28" s="141"/>
      <c r="AZ28" s="141"/>
      <c r="BA28" s="141"/>
      <c r="BB28" s="141"/>
      <c r="BC28" s="141"/>
      <c r="BD28" s="141"/>
      <c r="BE28" s="142"/>
      <c r="BF28" s="143"/>
      <c r="BG28" s="143"/>
      <c r="BH28" s="143"/>
      <c r="BI28" s="143"/>
      <c r="BJ28" s="143"/>
      <c r="BK28" s="144"/>
      <c r="BL28" s="118">
        <v>0</v>
      </c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>
        <v>821115.75</v>
      </c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7">
        <v>0</v>
      </c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>
        <v>0</v>
      </c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8">
        <f>SUM(CF28)</f>
        <v>821115.75</v>
      </c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7">
        <v>0</v>
      </c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242"/>
    </row>
    <row r="29" spans="1:166" s="26" customFormat="1" ht="38.25" customHeight="1">
      <c r="A29" s="122" t="s">
        <v>241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3" t="s">
        <v>35</v>
      </c>
      <c r="AQ29" s="124"/>
      <c r="AR29" s="124"/>
      <c r="AS29" s="124"/>
      <c r="AT29" s="124"/>
      <c r="AU29" s="124"/>
      <c r="AV29" s="125" t="s">
        <v>240</v>
      </c>
      <c r="AW29" s="125"/>
      <c r="AX29" s="125"/>
      <c r="AY29" s="125"/>
      <c r="AZ29" s="125"/>
      <c r="BA29" s="125"/>
      <c r="BB29" s="125"/>
      <c r="BC29" s="125"/>
      <c r="BD29" s="125"/>
      <c r="BE29" s="126"/>
      <c r="BF29" s="127"/>
      <c r="BG29" s="127"/>
      <c r="BH29" s="127"/>
      <c r="BI29" s="127"/>
      <c r="BJ29" s="127"/>
      <c r="BK29" s="128"/>
      <c r="BL29" s="129">
        <f>BL30</f>
        <v>135781000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30">
        <f>CF30</f>
        <v>4034286</v>
      </c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2"/>
      <c r="CW29" s="133">
        <v>0</v>
      </c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>
        <v>0</v>
      </c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0">
        <f t="shared" si="0"/>
        <v>4034286</v>
      </c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6"/>
      <c r="ET29" s="133">
        <v>0</v>
      </c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7"/>
    </row>
    <row r="30" spans="1:166" s="26" customFormat="1" ht="39" customHeight="1">
      <c r="A30" s="122" t="s">
        <v>243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266" t="s">
        <v>35</v>
      </c>
      <c r="AQ30" s="267"/>
      <c r="AR30" s="267"/>
      <c r="AS30" s="267"/>
      <c r="AT30" s="267"/>
      <c r="AU30" s="267"/>
      <c r="AV30" s="126" t="s">
        <v>242</v>
      </c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30"/>
      <c r="BL30" s="130">
        <f>BL31+BL32+BL33</f>
        <v>135781000</v>
      </c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6"/>
      <c r="CF30" s="129">
        <f>CF31+CF32+CF33</f>
        <v>4034286</v>
      </c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33">
        <v>0</v>
      </c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>
        <v>0</v>
      </c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29">
        <f t="shared" si="0"/>
        <v>4034286</v>
      </c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33">
        <v>0</v>
      </c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7"/>
    </row>
    <row r="31" spans="1:166" ht="40.5" customHeight="1">
      <c r="A31" s="134" t="s">
        <v>218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9" t="s">
        <v>35</v>
      </c>
      <c r="AQ31" s="140"/>
      <c r="AR31" s="140"/>
      <c r="AS31" s="140"/>
      <c r="AT31" s="140"/>
      <c r="AU31" s="140"/>
      <c r="AV31" s="141" t="s">
        <v>99</v>
      </c>
      <c r="AW31" s="141"/>
      <c r="AX31" s="141"/>
      <c r="AY31" s="141"/>
      <c r="AZ31" s="141"/>
      <c r="BA31" s="141"/>
      <c r="BB31" s="141"/>
      <c r="BC31" s="141"/>
      <c r="BD31" s="141"/>
      <c r="BE31" s="142"/>
      <c r="BF31" s="143"/>
      <c r="BG31" s="143"/>
      <c r="BH31" s="143"/>
      <c r="BI31" s="143"/>
      <c r="BJ31" s="143"/>
      <c r="BK31" s="144"/>
      <c r="BL31" s="118">
        <v>-250000000</v>
      </c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>
        <v>0</v>
      </c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7">
        <v>0</v>
      </c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>
        <v>0</v>
      </c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8">
        <f t="shared" si="0"/>
        <v>0</v>
      </c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>
        <f>BL31-CF31</f>
        <v>-250000000</v>
      </c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38"/>
    </row>
    <row r="32" spans="1:166" ht="40.5" customHeight="1">
      <c r="A32" s="134" t="s">
        <v>219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9" t="s">
        <v>35</v>
      </c>
      <c r="AQ32" s="140"/>
      <c r="AR32" s="140"/>
      <c r="AS32" s="140"/>
      <c r="AT32" s="140"/>
      <c r="AU32" s="140"/>
      <c r="AV32" s="141" t="s">
        <v>96</v>
      </c>
      <c r="AW32" s="141"/>
      <c r="AX32" s="141"/>
      <c r="AY32" s="141"/>
      <c r="AZ32" s="141"/>
      <c r="BA32" s="141"/>
      <c r="BB32" s="141"/>
      <c r="BC32" s="141"/>
      <c r="BD32" s="141"/>
      <c r="BE32" s="142"/>
      <c r="BF32" s="143"/>
      <c r="BG32" s="143"/>
      <c r="BH32" s="143"/>
      <c r="BI32" s="143"/>
      <c r="BJ32" s="143"/>
      <c r="BK32" s="144"/>
      <c r="BL32" s="118">
        <v>250000000</v>
      </c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9">
        <v>0</v>
      </c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7"/>
      <c r="CW32" s="133">
        <v>0</v>
      </c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>
        <v>0</v>
      </c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18">
        <f>SUM(CF32)</f>
        <v>0</v>
      </c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9">
        <f>SUM(BL32,-EE32)</f>
        <v>250000000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1"/>
    </row>
    <row r="33" spans="1:166" ht="40.5" customHeight="1">
      <c r="A33" s="134" t="s">
        <v>97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9" t="s">
        <v>35</v>
      </c>
      <c r="AQ33" s="140"/>
      <c r="AR33" s="140"/>
      <c r="AS33" s="140"/>
      <c r="AT33" s="140"/>
      <c r="AU33" s="140"/>
      <c r="AV33" s="141" t="s">
        <v>98</v>
      </c>
      <c r="AW33" s="141"/>
      <c r="AX33" s="141"/>
      <c r="AY33" s="141"/>
      <c r="AZ33" s="141"/>
      <c r="BA33" s="141"/>
      <c r="BB33" s="141"/>
      <c r="BC33" s="141"/>
      <c r="BD33" s="141"/>
      <c r="BE33" s="142"/>
      <c r="BF33" s="143"/>
      <c r="BG33" s="143"/>
      <c r="BH33" s="143"/>
      <c r="BI33" s="143"/>
      <c r="BJ33" s="143"/>
      <c r="BK33" s="144"/>
      <c r="BL33" s="118">
        <v>135781000</v>
      </c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>
        <v>4034286</v>
      </c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7">
        <v>0</v>
      </c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>
        <v>0</v>
      </c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8">
        <f>SUM(CF33)</f>
        <v>4034286</v>
      </c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9">
        <f>SUM(BL33,-EE33)</f>
        <v>131746714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1"/>
    </row>
    <row r="34" spans="1:166" ht="15" customHeight="1">
      <c r="A34" s="195" t="s">
        <v>68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39" t="s">
        <v>37</v>
      </c>
      <c r="AQ34" s="140"/>
      <c r="AR34" s="140"/>
      <c r="AS34" s="140"/>
      <c r="AT34" s="140"/>
      <c r="AU34" s="140"/>
      <c r="AV34" s="97" t="s">
        <v>39</v>
      </c>
      <c r="AW34" s="97"/>
      <c r="AX34" s="97"/>
      <c r="AY34" s="97"/>
      <c r="AZ34" s="97"/>
      <c r="BA34" s="97"/>
      <c r="BB34" s="97"/>
      <c r="BC34" s="97"/>
      <c r="BD34" s="97"/>
      <c r="BE34" s="235"/>
      <c r="BF34" s="236"/>
      <c r="BG34" s="236"/>
      <c r="BH34" s="236"/>
      <c r="BI34" s="236"/>
      <c r="BJ34" s="236"/>
      <c r="BK34" s="237"/>
      <c r="BL34" s="118">
        <v>0</v>
      </c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>
        <v>0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>
        <v>0</v>
      </c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>
        <v>0</v>
      </c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>
        <v>0</v>
      </c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>
        <v>0</v>
      </c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38"/>
    </row>
    <row r="35" spans="1:166" ht="15" customHeight="1">
      <c r="A35" s="213" t="s">
        <v>36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4"/>
      <c r="AP35" s="55"/>
      <c r="AQ35" s="56"/>
      <c r="AR35" s="56"/>
      <c r="AS35" s="56"/>
      <c r="AT35" s="56"/>
      <c r="AU35" s="238"/>
      <c r="AV35" s="239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1"/>
      <c r="BL35" s="151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3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38"/>
    </row>
    <row r="36" spans="1:166" ht="15" customHeight="1" hidden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139"/>
      <c r="AQ36" s="140"/>
      <c r="AR36" s="140"/>
      <c r="AS36" s="140"/>
      <c r="AT36" s="140"/>
      <c r="AU36" s="140"/>
      <c r="AV36" s="97"/>
      <c r="AW36" s="97"/>
      <c r="AX36" s="97"/>
      <c r="AY36" s="97"/>
      <c r="AZ36" s="97"/>
      <c r="BA36" s="97"/>
      <c r="BB36" s="97"/>
      <c r="BC36" s="97"/>
      <c r="BD36" s="97"/>
      <c r="BE36" s="235"/>
      <c r="BF36" s="236"/>
      <c r="BG36" s="236"/>
      <c r="BH36" s="236"/>
      <c r="BI36" s="236"/>
      <c r="BJ36" s="236"/>
      <c r="BK36" s="237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54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6"/>
      <c r="CW36" s="154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6"/>
      <c r="DN36" s="154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6"/>
      <c r="EE36" s="154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6"/>
      <c r="ET36" s="154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71"/>
    </row>
    <row r="37" spans="1:166" ht="7.5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139"/>
      <c r="AQ37" s="140"/>
      <c r="AR37" s="140"/>
      <c r="AS37" s="140"/>
      <c r="AT37" s="140"/>
      <c r="AU37" s="140"/>
      <c r="AV37" s="97"/>
      <c r="AW37" s="97"/>
      <c r="AX37" s="97"/>
      <c r="AY37" s="97"/>
      <c r="AZ37" s="97"/>
      <c r="BA37" s="97"/>
      <c r="BB37" s="97"/>
      <c r="BC37" s="97"/>
      <c r="BD37" s="97"/>
      <c r="BE37" s="235"/>
      <c r="BF37" s="236"/>
      <c r="BG37" s="236"/>
      <c r="BH37" s="236"/>
      <c r="BI37" s="236"/>
      <c r="BJ37" s="236"/>
      <c r="BK37" s="237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38"/>
    </row>
    <row r="38" spans="1:166" ht="15.75" customHeight="1">
      <c r="A38" s="134" t="s">
        <v>100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9" t="s">
        <v>38</v>
      </c>
      <c r="AQ38" s="140"/>
      <c r="AR38" s="140"/>
      <c r="AS38" s="140"/>
      <c r="AT38" s="140"/>
      <c r="AU38" s="140"/>
      <c r="AV38" s="142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4"/>
      <c r="BL38" s="129">
        <f>SUM(BL40,BL43)</f>
        <v>0</v>
      </c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 t="s">
        <v>39</v>
      </c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>
        <f>SUM(CW40,CW43)</f>
        <v>-18894408287.119995</v>
      </c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231">
        <v>0</v>
      </c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3"/>
      <c r="EE38" s="129">
        <f>SUM(CW38:ED38)</f>
        <v>-18894408287.119995</v>
      </c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>
        <f>SUM(BL38,-EE38)</f>
        <v>18894408287.119995</v>
      </c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228"/>
    </row>
    <row r="39" spans="1:166" ht="31.5" customHeight="1" hidden="1">
      <c r="A39" s="134" t="s">
        <v>101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9" t="s">
        <v>38</v>
      </c>
      <c r="AQ39" s="140"/>
      <c r="AR39" s="140"/>
      <c r="AS39" s="140"/>
      <c r="AT39" s="140"/>
      <c r="AU39" s="140"/>
      <c r="AV39" s="126" t="s">
        <v>102</v>
      </c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30"/>
      <c r="BL39" s="130">
        <v>2400000000</v>
      </c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6"/>
      <c r="CF39" s="118" t="s">
        <v>39</v>
      </c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29">
        <f>SUM(CW41,CW44)</f>
        <v>-18894408287.119995</v>
      </c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29">
        <f>SUM(CW39)</f>
        <v>-18894408287.119995</v>
      </c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>
        <f>SUM(BL39,-EE39)</f>
        <v>21294408287.119995</v>
      </c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228"/>
    </row>
    <row r="40" spans="1:166" ht="14.25" customHeight="1">
      <c r="A40" s="195" t="s">
        <v>75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39" t="s">
        <v>40</v>
      </c>
      <c r="AQ40" s="140"/>
      <c r="AR40" s="140"/>
      <c r="AS40" s="140"/>
      <c r="AT40" s="140"/>
      <c r="AU40" s="140"/>
      <c r="AV40" s="141" t="s">
        <v>116</v>
      </c>
      <c r="AW40" s="141"/>
      <c r="AX40" s="141"/>
      <c r="AY40" s="141"/>
      <c r="AZ40" s="141"/>
      <c r="BA40" s="141"/>
      <c r="BB40" s="141"/>
      <c r="BC40" s="141"/>
      <c r="BD40" s="141"/>
      <c r="BE40" s="142"/>
      <c r="BF40" s="143"/>
      <c r="BG40" s="143"/>
      <c r="BH40" s="143"/>
      <c r="BI40" s="143"/>
      <c r="BJ40" s="143"/>
      <c r="BK40" s="144"/>
      <c r="BL40" s="118">
        <f>SUM(BL41)</f>
        <v>0</v>
      </c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 t="s">
        <v>39</v>
      </c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>
        <f>SUM(CW41:DM42)</f>
        <v>-116100000000</v>
      </c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45">
        <v>0</v>
      </c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7"/>
      <c r="EE40" s="118">
        <f>SUM(CW40:ED40)</f>
        <v>-116100000000</v>
      </c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 t="s">
        <v>39</v>
      </c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38"/>
    </row>
    <row r="41" spans="1:166" ht="39.75" customHeight="1">
      <c r="A41" s="134" t="s">
        <v>155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9" t="s">
        <v>40</v>
      </c>
      <c r="AQ41" s="140"/>
      <c r="AR41" s="140"/>
      <c r="AS41" s="140"/>
      <c r="AT41" s="140"/>
      <c r="AU41" s="140"/>
      <c r="AV41" s="141" t="s">
        <v>103</v>
      </c>
      <c r="AW41" s="141"/>
      <c r="AX41" s="141"/>
      <c r="AY41" s="141"/>
      <c r="AZ41" s="141"/>
      <c r="BA41" s="141"/>
      <c r="BB41" s="141"/>
      <c r="BC41" s="141"/>
      <c r="BD41" s="141"/>
      <c r="BE41" s="142"/>
      <c r="BF41" s="143"/>
      <c r="BG41" s="143"/>
      <c r="BH41" s="143"/>
      <c r="BI41" s="143"/>
      <c r="BJ41" s="143"/>
      <c r="BK41" s="144"/>
      <c r="BL41" s="118">
        <v>0</v>
      </c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 t="s">
        <v>39</v>
      </c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9">
        <v>-112500000000</v>
      </c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7"/>
      <c r="DN41" s="145">
        <v>0</v>
      </c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7"/>
      <c r="EE41" s="119">
        <f>SUM(CW41:ED41)</f>
        <v>-112500000000</v>
      </c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7"/>
      <c r="ET41" s="118" t="s">
        <v>39</v>
      </c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38"/>
    </row>
    <row r="42" spans="1:166" ht="39.75" customHeight="1">
      <c r="A42" s="134" t="s">
        <v>155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9" t="s">
        <v>40</v>
      </c>
      <c r="AQ42" s="140"/>
      <c r="AR42" s="140"/>
      <c r="AS42" s="140"/>
      <c r="AT42" s="140"/>
      <c r="AU42" s="140"/>
      <c r="AV42" s="141" t="s">
        <v>160</v>
      </c>
      <c r="AW42" s="141"/>
      <c r="AX42" s="141"/>
      <c r="AY42" s="141"/>
      <c r="AZ42" s="141"/>
      <c r="BA42" s="141"/>
      <c r="BB42" s="141"/>
      <c r="BC42" s="141"/>
      <c r="BD42" s="141"/>
      <c r="BE42" s="142"/>
      <c r="BF42" s="143"/>
      <c r="BG42" s="143"/>
      <c r="BH42" s="143"/>
      <c r="BI42" s="143"/>
      <c r="BJ42" s="143"/>
      <c r="BK42" s="144"/>
      <c r="BL42" s="118">
        <v>0</v>
      </c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7" t="s">
        <v>39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9">
        <v>-3600000000</v>
      </c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7"/>
      <c r="DN42" s="145">
        <v>0</v>
      </c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7"/>
      <c r="EE42" s="119">
        <f>SUM(CW42:ED42)</f>
        <v>-3600000000</v>
      </c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7"/>
      <c r="ET42" s="118" t="s">
        <v>39</v>
      </c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38"/>
    </row>
    <row r="43" spans="1:166" ht="15" customHeight="1">
      <c r="A43" s="195" t="s">
        <v>76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39" t="s">
        <v>41</v>
      </c>
      <c r="AQ43" s="140"/>
      <c r="AR43" s="140"/>
      <c r="AS43" s="140"/>
      <c r="AT43" s="140"/>
      <c r="AU43" s="140"/>
      <c r="AV43" s="141" t="s">
        <v>117</v>
      </c>
      <c r="AW43" s="141"/>
      <c r="AX43" s="141"/>
      <c r="AY43" s="141"/>
      <c r="AZ43" s="141"/>
      <c r="BA43" s="141"/>
      <c r="BB43" s="141"/>
      <c r="BC43" s="141"/>
      <c r="BD43" s="141"/>
      <c r="BE43" s="142"/>
      <c r="BF43" s="143"/>
      <c r="BG43" s="143"/>
      <c r="BH43" s="143"/>
      <c r="BI43" s="143"/>
      <c r="BJ43" s="143"/>
      <c r="BK43" s="144"/>
      <c r="BL43" s="118">
        <v>0</v>
      </c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 t="s">
        <v>39</v>
      </c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>
        <f>SUM(CW44:DM45)</f>
        <v>97205591712.88</v>
      </c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7">
        <v>0</v>
      </c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8">
        <f>SUM(CW43)</f>
        <v>97205591712.88</v>
      </c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 t="s">
        <v>39</v>
      </c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38"/>
    </row>
    <row r="44" spans="1:166" ht="38.25" customHeight="1">
      <c r="A44" s="134" t="s">
        <v>156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9" t="s">
        <v>41</v>
      </c>
      <c r="AQ44" s="140"/>
      <c r="AR44" s="140"/>
      <c r="AS44" s="140"/>
      <c r="AT44" s="140"/>
      <c r="AU44" s="140"/>
      <c r="AV44" s="141" t="s">
        <v>104</v>
      </c>
      <c r="AW44" s="141"/>
      <c r="AX44" s="141"/>
      <c r="AY44" s="141"/>
      <c r="AZ44" s="141"/>
      <c r="BA44" s="141"/>
      <c r="BB44" s="141"/>
      <c r="BC44" s="141"/>
      <c r="BD44" s="141"/>
      <c r="BE44" s="142"/>
      <c r="BF44" s="143"/>
      <c r="BG44" s="143"/>
      <c r="BH44" s="143"/>
      <c r="BI44" s="143"/>
      <c r="BJ44" s="143"/>
      <c r="BK44" s="144"/>
      <c r="BL44" s="118">
        <v>0</v>
      </c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 t="s">
        <v>39</v>
      </c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>
        <v>93605591712.88</v>
      </c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7">
        <v>0</v>
      </c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8">
        <f>SUM(CW44)</f>
        <v>93605591712.88</v>
      </c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 t="s">
        <v>39</v>
      </c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38"/>
    </row>
    <row r="45" spans="1:166" ht="38.25" customHeight="1">
      <c r="A45" s="134" t="s">
        <v>156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9" t="s">
        <v>41</v>
      </c>
      <c r="AQ45" s="140"/>
      <c r="AR45" s="140"/>
      <c r="AS45" s="140"/>
      <c r="AT45" s="140"/>
      <c r="AU45" s="140"/>
      <c r="AV45" s="141" t="s">
        <v>161</v>
      </c>
      <c r="AW45" s="141"/>
      <c r="AX45" s="141"/>
      <c r="AY45" s="141"/>
      <c r="AZ45" s="141"/>
      <c r="BA45" s="141"/>
      <c r="BB45" s="141"/>
      <c r="BC45" s="141"/>
      <c r="BD45" s="141"/>
      <c r="BE45" s="142"/>
      <c r="BF45" s="143"/>
      <c r="BG45" s="143"/>
      <c r="BH45" s="143"/>
      <c r="BI45" s="143"/>
      <c r="BJ45" s="143"/>
      <c r="BK45" s="144"/>
      <c r="BL45" s="118">
        <v>0</v>
      </c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7" t="s">
        <v>39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8">
        <v>3600000000</v>
      </c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7">
        <v>0</v>
      </c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8">
        <f>SUM(CW45)</f>
        <v>3600000000</v>
      </c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 t="s">
        <v>39</v>
      </c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38"/>
    </row>
    <row r="46" spans="1:166" ht="22.5" customHeight="1" thickBot="1">
      <c r="A46" s="194" t="s">
        <v>50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218" t="s">
        <v>42</v>
      </c>
      <c r="AQ46" s="219"/>
      <c r="AR46" s="219"/>
      <c r="AS46" s="219"/>
      <c r="AT46" s="219"/>
      <c r="AU46" s="219"/>
      <c r="AV46" s="220" t="s">
        <v>39</v>
      </c>
      <c r="AW46" s="220"/>
      <c r="AX46" s="220"/>
      <c r="AY46" s="220"/>
      <c r="AZ46" s="220"/>
      <c r="BA46" s="220"/>
      <c r="BB46" s="220"/>
      <c r="BC46" s="220"/>
      <c r="BD46" s="220"/>
      <c r="BE46" s="221"/>
      <c r="BF46" s="222"/>
      <c r="BG46" s="222"/>
      <c r="BH46" s="222"/>
      <c r="BI46" s="222"/>
      <c r="BJ46" s="222"/>
      <c r="BK46" s="223"/>
      <c r="BL46" s="192" t="s">
        <v>39</v>
      </c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224">
        <f>SUM(CF52)</f>
        <v>1913858951.8299973</v>
      </c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>
        <f>SUM(CW52,CW56)</f>
        <v>18894408287.120003</v>
      </c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5">
        <v>0</v>
      </c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4">
        <f>SUM(CF46,CW46)</f>
        <v>20808267238.95</v>
      </c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192" t="s">
        <v>39</v>
      </c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3"/>
    </row>
    <row r="47" spans="1:166" ht="11.2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11" t="s">
        <v>56</v>
      </c>
    </row>
    <row r="48" spans="1:165" ht="3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</row>
    <row r="49" spans="1:166" ht="11.25" customHeight="1">
      <c r="A49" s="37" t="s">
        <v>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74" t="s">
        <v>17</v>
      </c>
      <c r="AQ49" s="37"/>
      <c r="AR49" s="37"/>
      <c r="AS49" s="37"/>
      <c r="AT49" s="37"/>
      <c r="AU49" s="38"/>
      <c r="AV49" s="74" t="s">
        <v>67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8"/>
      <c r="BL49" s="74" t="s">
        <v>49</v>
      </c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8"/>
      <c r="CF49" s="89" t="s">
        <v>18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3"/>
      <c r="ET49" s="74" t="s">
        <v>22</v>
      </c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</row>
    <row r="50" spans="1:166" ht="33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0"/>
      <c r="AP50" s="75"/>
      <c r="AQ50" s="39"/>
      <c r="AR50" s="39"/>
      <c r="AS50" s="39"/>
      <c r="AT50" s="39"/>
      <c r="AU50" s="40"/>
      <c r="AV50" s="75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40"/>
      <c r="BL50" s="75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40"/>
      <c r="CF50" s="72" t="s">
        <v>74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3"/>
      <c r="CW50" s="89" t="s">
        <v>19</v>
      </c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3"/>
      <c r="DN50" s="89" t="s">
        <v>20</v>
      </c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3"/>
      <c r="EE50" s="89" t="s">
        <v>21</v>
      </c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3"/>
      <c r="ET50" s="75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</row>
    <row r="51" spans="1:166" ht="12" thickBo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8"/>
      <c r="AP51" s="76">
        <v>2</v>
      </c>
      <c r="AQ51" s="77"/>
      <c r="AR51" s="77"/>
      <c r="AS51" s="77"/>
      <c r="AT51" s="77"/>
      <c r="AU51" s="78"/>
      <c r="AV51" s="76">
        <v>3</v>
      </c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8"/>
      <c r="BL51" s="76">
        <v>4</v>
      </c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8"/>
      <c r="CF51" s="76">
        <v>5</v>
      </c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8"/>
      <c r="CW51" s="76">
        <v>6</v>
      </c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8"/>
      <c r="DN51" s="76">
        <v>7</v>
      </c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8"/>
      <c r="EE51" s="76">
        <v>8</v>
      </c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8"/>
      <c r="ET51" s="76">
        <v>9</v>
      </c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</row>
    <row r="52" spans="1:166" ht="33" customHeight="1">
      <c r="A52" s="203" t="s">
        <v>72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15"/>
      <c r="AP52" s="216" t="s">
        <v>48</v>
      </c>
      <c r="AQ52" s="87"/>
      <c r="AR52" s="87"/>
      <c r="AS52" s="87"/>
      <c r="AT52" s="87"/>
      <c r="AU52" s="88"/>
      <c r="AV52" s="198" t="s">
        <v>39</v>
      </c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200"/>
      <c r="BL52" s="198" t="s">
        <v>39</v>
      </c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200"/>
      <c r="CF52" s="198">
        <f>SUM(CF53,CF55)</f>
        <v>1913858951.8299973</v>
      </c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200"/>
      <c r="CW52" s="198">
        <f>SUM(CW53,CW55)</f>
        <v>18894408287.120003</v>
      </c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200"/>
      <c r="DN52" s="198" t="s">
        <v>39</v>
      </c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200"/>
      <c r="EE52" s="198">
        <f>SUM(EE53,EE55)</f>
        <v>20808267238.949997</v>
      </c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200"/>
      <c r="ET52" s="198" t="s">
        <v>39</v>
      </c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217"/>
    </row>
    <row r="53" spans="1:166" ht="15" customHeight="1">
      <c r="A53" s="213" t="s">
        <v>36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4"/>
      <c r="AP53" s="187" t="s">
        <v>43</v>
      </c>
      <c r="AQ53" s="188"/>
      <c r="AR53" s="188"/>
      <c r="AS53" s="188"/>
      <c r="AT53" s="188"/>
      <c r="AU53" s="189"/>
      <c r="AV53" s="151" t="s">
        <v>39</v>
      </c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3"/>
      <c r="BL53" s="151" t="s">
        <v>39</v>
      </c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3"/>
      <c r="CF53" s="151">
        <f>-16693743120.87+15305591712.88+122591.86+400</f>
        <v>-1388028416.1300018</v>
      </c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3"/>
      <c r="CW53" s="151">
        <v>-15305591712.88</v>
      </c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3"/>
      <c r="DN53" s="151" t="s">
        <v>39</v>
      </c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3"/>
      <c r="EE53" s="151">
        <f>SUM(CF53:DM54)</f>
        <v>-16693620129.01</v>
      </c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3"/>
      <c r="ET53" s="151" t="s">
        <v>39</v>
      </c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70"/>
    </row>
    <row r="54" spans="1:166" ht="13.5" customHeight="1">
      <c r="A54" s="203" t="s">
        <v>52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190"/>
      <c r="AQ54" s="162"/>
      <c r="AR54" s="162"/>
      <c r="AS54" s="162"/>
      <c r="AT54" s="162"/>
      <c r="AU54" s="191"/>
      <c r="AV54" s="154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6"/>
      <c r="BL54" s="154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6"/>
      <c r="CF54" s="154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6"/>
      <c r="CW54" s="154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6"/>
      <c r="DN54" s="154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6"/>
      <c r="EE54" s="154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6"/>
      <c r="ET54" s="154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71"/>
    </row>
    <row r="55" spans="1:166" ht="18" customHeight="1" thickBot="1">
      <c r="A55" s="205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7"/>
      <c r="AP55" s="208" t="s">
        <v>44</v>
      </c>
      <c r="AQ55" s="209"/>
      <c r="AR55" s="209"/>
      <c r="AS55" s="209"/>
      <c r="AT55" s="209"/>
      <c r="AU55" s="209"/>
      <c r="AV55" s="192" t="s">
        <v>39</v>
      </c>
      <c r="AW55" s="192"/>
      <c r="AX55" s="192"/>
      <c r="AY55" s="192"/>
      <c r="AZ55" s="192"/>
      <c r="BA55" s="192"/>
      <c r="BB55" s="192"/>
      <c r="BC55" s="192"/>
      <c r="BD55" s="192"/>
      <c r="BE55" s="210"/>
      <c r="BF55" s="211"/>
      <c r="BG55" s="211"/>
      <c r="BH55" s="211"/>
      <c r="BI55" s="211"/>
      <c r="BJ55" s="211"/>
      <c r="BK55" s="212"/>
      <c r="BL55" s="192" t="s">
        <v>39</v>
      </c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>
        <f>37501887367.96-34200000000</f>
        <v>3301887367.959999</v>
      </c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286">
        <v>34200000000</v>
      </c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192" t="s">
        <v>39</v>
      </c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>
        <f>SUM(CF55:DM55)</f>
        <v>37501887367.96</v>
      </c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 t="s">
        <v>39</v>
      </c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3"/>
    </row>
    <row r="56" spans="1:166" ht="22.5" customHeight="1">
      <c r="A56" s="194" t="s">
        <v>73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6" t="s">
        <v>45</v>
      </c>
      <c r="AQ56" s="85"/>
      <c r="AR56" s="85"/>
      <c r="AS56" s="85"/>
      <c r="AT56" s="85"/>
      <c r="AU56" s="85"/>
      <c r="AV56" s="197" t="s">
        <v>39</v>
      </c>
      <c r="AW56" s="197"/>
      <c r="AX56" s="197"/>
      <c r="AY56" s="197"/>
      <c r="AZ56" s="197"/>
      <c r="BA56" s="197"/>
      <c r="BB56" s="197"/>
      <c r="BC56" s="197"/>
      <c r="BD56" s="197"/>
      <c r="BE56" s="198"/>
      <c r="BF56" s="199"/>
      <c r="BG56" s="199"/>
      <c r="BH56" s="199"/>
      <c r="BI56" s="199"/>
      <c r="BJ56" s="199"/>
      <c r="BK56" s="200"/>
      <c r="BL56" s="197" t="s">
        <v>39</v>
      </c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 t="s">
        <v>39</v>
      </c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>
        <f>SUM(CW57,CW59)</f>
        <v>0</v>
      </c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201">
        <v>0</v>
      </c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197">
        <f>SUM(EE57,EE59)</f>
        <v>0</v>
      </c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 t="s">
        <v>39</v>
      </c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202"/>
    </row>
    <row r="57" spans="1:166" ht="11.25" customHeight="1">
      <c r="A57" s="185" t="s">
        <v>16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6"/>
      <c r="AP57" s="187" t="s">
        <v>46</v>
      </c>
      <c r="AQ57" s="188"/>
      <c r="AR57" s="188"/>
      <c r="AS57" s="188"/>
      <c r="AT57" s="188"/>
      <c r="AU57" s="189"/>
      <c r="AV57" s="151" t="s">
        <v>39</v>
      </c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3"/>
      <c r="BL57" s="151" t="s">
        <v>39</v>
      </c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3"/>
      <c r="CF57" s="151" t="s">
        <v>39</v>
      </c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3"/>
      <c r="CW57" s="151">
        <v>34200000000</v>
      </c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3"/>
      <c r="DN57" s="179">
        <v>0</v>
      </c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1"/>
      <c r="EE57" s="151">
        <f>SUM(CW57)</f>
        <v>34200000000</v>
      </c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3"/>
      <c r="ET57" s="151" t="s">
        <v>39</v>
      </c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70"/>
    </row>
    <row r="58" spans="1:166" ht="10.5" customHeight="1">
      <c r="A58" s="172" t="s">
        <v>106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3"/>
      <c r="AP58" s="190"/>
      <c r="AQ58" s="162"/>
      <c r="AR58" s="162"/>
      <c r="AS58" s="162"/>
      <c r="AT58" s="162"/>
      <c r="AU58" s="191"/>
      <c r="AV58" s="154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6"/>
      <c r="BL58" s="154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6"/>
      <c r="CF58" s="154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6"/>
      <c r="CW58" s="154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6"/>
      <c r="DN58" s="182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4"/>
      <c r="EE58" s="154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6"/>
      <c r="ET58" s="154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71"/>
    </row>
    <row r="59" spans="1:166" ht="14.25" customHeight="1">
      <c r="A59" s="174" t="s">
        <v>107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6"/>
      <c r="AP59" s="177" t="s">
        <v>47</v>
      </c>
      <c r="AQ59" s="178"/>
      <c r="AR59" s="178"/>
      <c r="AS59" s="178"/>
      <c r="AT59" s="178"/>
      <c r="AU59" s="178"/>
      <c r="AV59" s="158" t="s">
        <v>39</v>
      </c>
      <c r="AW59" s="158"/>
      <c r="AX59" s="158"/>
      <c r="AY59" s="158"/>
      <c r="AZ59" s="158"/>
      <c r="BA59" s="158"/>
      <c r="BB59" s="158"/>
      <c r="BC59" s="158"/>
      <c r="BD59" s="158"/>
      <c r="BE59" s="151"/>
      <c r="BF59" s="152"/>
      <c r="BG59" s="152"/>
      <c r="BH59" s="152"/>
      <c r="BI59" s="152"/>
      <c r="BJ59" s="152"/>
      <c r="BK59" s="153"/>
      <c r="BL59" s="158" t="s">
        <v>39</v>
      </c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 t="s">
        <v>39</v>
      </c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1">
        <v>-34200000000</v>
      </c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3"/>
      <c r="DN59" s="150">
        <v>0</v>
      </c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8">
        <f>SUM(CW59)</f>
        <v>-34200000000</v>
      </c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 t="s">
        <v>39</v>
      </c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9"/>
    </row>
    <row r="60" spans="1:166" ht="1.5" customHeight="1" thickBot="1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6"/>
      <c r="AP60" s="167"/>
      <c r="AQ60" s="168"/>
      <c r="AR60" s="168"/>
      <c r="AS60" s="168"/>
      <c r="AT60" s="168"/>
      <c r="AU60" s="168"/>
      <c r="AV60" s="169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48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8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60"/>
      <c r="CW60" s="287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9"/>
      <c r="DN60" s="148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8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60"/>
      <c r="ET60" s="148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61"/>
    </row>
    <row r="61" ht="11.25"/>
    <row r="62" ht="11.25"/>
    <row r="63" spans="1:166" ht="11.25">
      <c r="A63" s="1" t="s">
        <v>7</v>
      </c>
      <c r="M63" s="1" t="s">
        <v>249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7"/>
      <c r="AF63" s="4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BA63" s="61" t="s">
        <v>251</v>
      </c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F63" s="1" t="s">
        <v>27</v>
      </c>
      <c r="DC63" s="1" t="s">
        <v>252</v>
      </c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4"/>
    </row>
    <row r="64" spans="1:166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7" t="s">
        <v>250</v>
      </c>
      <c r="P64" s="19"/>
      <c r="Q64" s="20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4"/>
      <c r="AK64" s="157" t="s">
        <v>9</v>
      </c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BA64" s="157" t="s">
        <v>10</v>
      </c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21"/>
      <c r="CF64" s="1" t="s">
        <v>28</v>
      </c>
      <c r="DC64" s="1" t="s">
        <v>253</v>
      </c>
      <c r="EI64" s="22"/>
      <c r="EJ64" s="22"/>
      <c r="EK64" s="22"/>
      <c r="EL64" s="23"/>
      <c r="EM64" s="23"/>
      <c r="EN64" s="23"/>
      <c r="EO64" s="23"/>
      <c r="EP64" s="22"/>
      <c r="EQ64" s="23"/>
      <c r="ER64" s="23"/>
      <c r="ES64" s="23"/>
      <c r="ET64" s="19"/>
      <c r="EU64" s="19"/>
      <c r="EV64" s="19"/>
      <c r="EW64" s="19"/>
      <c r="EX64" s="23"/>
      <c r="EY64" s="24" t="s">
        <v>254</v>
      </c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2"/>
    </row>
    <row r="65" spans="13:153" ht="11.25">
      <c r="M65" s="27"/>
      <c r="DQ65" s="3"/>
      <c r="DR65" s="3"/>
      <c r="EG65" s="157" t="s">
        <v>9</v>
      </c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W65" s="21" t="s">
        <v>10</v>
      </c>
    </row>
    <row r="66" spans="1:144" ht="29.25" customHeight="1">
      <c r="A66" s="1" t="s">
        <v>8</v>
      </c>
      <c r="Q66" s="1" t="s">
        <v>227</v>
      </c>
      <c r="AI66" s="22"/>
      <c r="AJ66" s="22"/>
      <c r="AK66" s="22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BA66" s="61" t="s">
        <v>229</v>
      </c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</row>
    <row r="67" spans="17:166" ht="11.25">
      <c r="Q67" s="1" t="s">
        <v>105</v>
      </c>
      <c r="AF67" s="3"/>
      <c r="AG67" s="3"/>
      <c r="AL67" s="163" t="s">
        <v>9</v>
      </c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BA67" s="157" t="s">
        <v>10</v>
      </c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FJ67" s="4"/>
    </row>
    <row r="68" spans="17:166" ht="12" customHeight="1">
      <c r="Q68" s="1" t="s">
        <v>228</v>
      </c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FJ68" s="4"/>
    </row>
    <row r="69" spans="1:166" ht="13.5" customHeight="1">
      <c r="A69" s="62" t="s">
        <v>11</v>
      </c>
      <c r="B69" s="62"/>
      <c r="C69" s="162" t="s">
        <v>191</v>
      </c>
      <c r="D69" s="162"/>
      <c r="E69" s="162"/>
      <c r="F69" s="1" t="s">
        <v>11</v>
      </c>
      <c r="I69" s="61" t="s">
        <v>230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>
        <v>20</v>
      </c>
      <c r="Z69" s="62"/>
      <c r="AA69" s="62"/>
      <c r="AB69" s="62"/>
      <c r="AC69" s="63" t="s">
        <v>189</v>
      </c>
      <c r="AD69" s="63"/>
      <c r="AE69" s="63"/>
      <c r="AF69" s="1" t="s">
        <v>59</v>
      </c>
      <c r="CD69" s="5"/>
      <c r="CE69" s="5"/>
      <c r="CF69" s="5"/>
      <c r="CG69" s="5"/>
      <c r="CH69" s="5"/>
      <c r="CI69" s="4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4"/>
      <c r="CY69" s="4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4"/>
      <c r="DW69" s="4"/>
      <c r="DX69" s="13"/>
      <c r="DY69" s="13"/>
      <c r="DZ69" s="12"/>
      <c r="EA69" s="12"/>
      <c r="EB69" s="12"/>
      <c r="FD69" s="4"/>
      <c r="FE69" s="4"/>
      <c r="FF69" s="4"/>
      <c r="FG69" s="4"/>
      <c r="FH69" s="4"/>
      <c r="FI69" s="4"/>
      <c r="FJ69" s="4"/>
    </row>
    <row r="71" ht="6.75" customHeight="1"/>
    <row r="81" ht="11.25"/>
    <row r="82" ht="11.25"/>
    <row r="83" ht="11.25"/>
    <row r="84" ht="11.25"/>
    <row r="86" ht="11.25"/>
    <row r="87" ht="11.25"/>
    <row r="89" ht="11.25"/>
    <row r="90" ht="11.25"/>
    <row r="91" ht="11.25"/>
    <row r="92" ht="11.25"/>
  </sheetData>
  <sheetProtection/>
  <mergeCells count="477">
    <mergeCell ref="ET28:FJ28"/>
    <mergeCell ref="DN23:ED23"/>
    <mergeCell ref="A20:AO20"/>
    <mergeCell ref="AV27:BK27"/>
    <mergeCell ref="BL27:CE27"/>
    <mergeCell ref="DN28:ED28"/>
    <mergeCell ref="EE28:ES28"/>
    <mergeCell ref="CW20:DM20"/>
    <mergeCell ref="DN20:ED20"/>
    <mergeCell ref="EE20:ES20"/>
    <mergeCell ref="BL20:CE20"/>
    <mergeCell ref="CF20:CV20"/>
    <mergeCell ref="ET20:FJ20"/>
    <mergeCell ref="A23:AO23"/>
    <mergeCell ref="AP23:AU23"/>
    <mergeCell ref="AV23:BK23"/>
    <mergeCell ref="BL23:CE23"/>
    <mergeCell ref="CF23:CV23"/>
    <mergeCell ref="CW23:DM23"/>
    <mergeCell ref="AV21:BK21"/>
    <mergeCell ref="DN14:ED14"/>
    <mergeCell ref="ET14:FJ14"/>
    <mergeCell ref="ET17:FJ17"/>
    <mergeCell ref="A28:AO28"/>
    <mergeCell ref="AP28:AU28"/>
    <mergeCell ref="AV28:BK28"/>
    <mergeCell ref="BL28:CE28"/>
    <mergeCell ref="CW28:DM28"/>
    <mergeCell ref="AP20:AU20"/>
    <mergeCell ref="AV20:BK20"/>
    <mergeCell ref="DN13:ED13"/>
    <mergeCell ref="ET13:FJ13"/>
    <mergeCell ref="BL16:CE16"/>
    <mergeCell ref="DN16:ED16"/>
    <mergeCell ref="EE16:ES16"/>
    <mergeCell ref="ET16:FJ16"/>
    <mergeCell ref="EE14:ES14"/>
    <mergeCell ref="CW14:DM14"/>
    <mergeCell ref="CF16:CV16"/>
    <mergeCell ref="CW16:DM16"/>
    <mergeCell ref="DN10:ED10"/>
    <mergeCell ref="A16:AO16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A10:AO10"/>
    <mergeCell ref="AP10:AU10"/>
    <mergeCell ref="AV10:BK10"/>
    <mergeCell ref="BL10:CE10"/>
    <mergeCell ref="CF10:CV10"/>
    <mergeCell ref="CW10:DM10"/>
    <mergeCell ref="EE12:ES12"/>
    <mergeCell ref="ET12:FJ12"/>
    <mergeCell ref="A30:AO30"/>
    <mergeCell ref="AP30:AU30"/>
    <mergeCell ref="AV30:BK30"/>
    <mergeCell ref="BL30:CE30"/>
    <mergeCell ref="DN30:ED30"/>
    <mergeCell ref="EE30:ES30"/>
    <mergeCell ref="ET30:FJ30"/>
    <mergeCell ref="EE13:ES13"/>
    <mergeCell ref="AP12:AU12"/>
    <mergeCell ref="AV12:BK12"/>
    <mergeCell ref="BL12:CE12"/>
    <mergeCell ref="CF12:CV12"/>
    <mergeCell ref="CW12:DM12"/>
    <mergeCell ref="DN12:ED12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CW5:DM5"/>
    <mergeCell ref="DN11:ED11"/>
    <mergeCell ref="DN5:ED5"/>
    <mergeCell ref="ET6:FJ6"/>
    <mergeCell ref="CW6:DM6"/>
    <mergeCell ref="DN6:ED6"/>
    <mergeCell ref="EE6:ES6"/>
    <mergeCell ref="EE4:ES4"/>
    <mergeCell ref="ET7:FJ8"/>
    <mergeCell ref="A6:AO6"/>
    <mergeCell ref="AP6:AU6"/>
    <mergeCell ref="AV6:BK6"/>
    <mergeCell ref="BL6:CE6"/>
    <mergeCell ref="ET5:FJ5"/>
    <mergeCell ref="A5:AO5"/>
    <mergeCell ref="AP5:AU5"/>
    <mergeCell ref="AV5:BK5"/>
    <mergeCell ref="BL5:CE5"/>
    <mergeCell ref="CF5:CV5"/>
    <mergeCell ref="A12:AO12"/>
    <mergeCell ref="CF6:CV6"/>
    <mergeCell ref="DN9:ED9"/>
    <mergeCell ref="EE9:ES9"/>
    <mergeCell ref="CF7:CV8"/>
    <mergeCell ref="CW7:DM8"/>
    <mergeCell ref="DN7:ED8"/>
    <mergeCell ref="EE7:ES8"/>
    <mergeCell ref="A7:AO7"/>
    <mergeCell ref="AP7:AU8"/>
    <mergeCell ref="A8:AO8"/>
    <mergeCell ref="A9:AO9"/>
    <mergeCell ref="AP9:AU9"/>
    <mergeCell ref="AV9:BK9"/>
    <mergeCell ref="BL9:CE9"/>
    <mergeCell ref="CF9:CV9"/>
    <mergeCell ref="ET19:FJ19"/>
    <mergeCell ref="CW9:DM9"/>
    <mergeCell ref="AV7:BK8"/>
    <mergeCell ref="BL7:CE8"/>
    <mergeCell ref="ET9:FJ9"/>
    <mergeCell ref="A14:AO14"/>
    <mergeCell ref="AP14:AU14"/>
    <mergeCell ref="AV14:BK14"/>
    <mergeCell ref="BL14:CE14"/>
    <mergeCell ref="CF14:CV14"/>
    <mergeCell ref="CF15:CV15"/>
    <mergeCell ref="CW15:DM15"/>
    <mergeCell ref="DN15:ED15"/>
    <mergeCell ref="EE15:ES15"/>
    <mergeCell ref="ET15:FJ15"/>
    <mergeCell ref="ET18:FJ18"/>
    <mergeCell ref="CF17:CV17"/>
    <mergeCell ref="CW17:DM17"/>
    <mergeCell ref="DN17:ED17"/>
    <mergeCell ref="EE17:ES17"/>
    <mergeCell ref="AP18:AU18"/>
    <mergeCell ref="AV18:BK18"/>
    <mergeCell ref="BL18:CE18"/>
    <mergeCell ref="EE19:ES19"/>
    <mergeCell ref="DN19:ED19"/>
    <mergeCell ref="CF19:CV19"/>
    <mergeCell ref="CW19:DM19"/>
    <mergeCell ref="AP19:AU19"/>
    <mergeCell ref="AV19:BK19"/>
    <mergeCell ref="BL19:CE19"/>
    <mergeCell ref="A19:AO19"/>
    <mergeCell ref="A15:AO15"/>
    <mergeCell ref="AP15:AU15"/>
    <mergeCell ref="AV15:BK15"/>
    <mergeCell ref="BL15:CE15"/>
    <mergeCell ref="A17:AO17"/>
    <mergeCell ref="AP17:AU17"/>
    <mergeCell ref="AV17:BK17"/>
    <mergeCell ref="BL17:CE17"/>
    <mergeCell ref="A18:AO18"/>
    <mergeCell ref="AP16:AU16"/>
    <mergeCell ref="AV16:BK16"/>
    <mergeCell ref="CF31:CV31"/>
    <mergeCell ref="CW31:DM31"/>
    <mergeCell ref="DN31:ED31"/>
    <mergeCell ref="EE31:ES31"/>
    <mergeCell ref="CF18:CV18"/>
    <mergeCell ref="CW18:DM18"/>
    <mergeCell ref="DN18:ED18"/>
    <mergeCell ref="EE18:ES18"/>
    <mergeCell ref="ET31:FJ31"/>
    <mergeCell ref="CW21:DM21"/>
    <mergeCell ref="CF30:CV30"/>
    <mergeCell ref="CW30:DM30"/>
    <mergeCell ref="EE23:ES23"/>
    <mergeCell ref="EE29:ES29"/>
    <mergeCell ref="DN22:ED22"/>
    <mergeCell ref="ET23:FJ23"/>
    <mergeCell ref="ET27:FJ27"/>
    <mergeCell ref="CF28:CV28"/>
    <mergeCell ref="CW32:DM32"/>
    <mergeCell ref="DN32:ED32"/>
    <mergeCell ref="EE32:ES32"/>
    <mergeCell ref="ET32:FJ32"/>
    <mergeCell ref="A33:AO33"/>
    <mergeCell ref="AP33:AU33"/>
    <mergeCell ref="AV33:BK33"/>
    <mergeCell ref="BL33:CE33"/>
    <mergeCell ref="CF33:CV33"/>
    <mergeCell ref="A32:AO32"/>
    <mergeCell ref="ET21:FJ21"/>
    <mergeCell ref="A22:AO22"/>
    <mergeCell ref="AP22:AU22"/>
    <mergeCell ref="AV22:BK22"/>
    <mergeCell ref="BL22:CE22"/>
    <mergeCell ref="ET22:FJ22"/>
    <mergeCell ref="BL21:CE21"/>
    <mergeCell ref="CF21:CV21"/>
    <mergeCell ref="A21:AO21"/>
    <mergeCell ref="AP21:AU21"/>
    <mergeCell ref="BL24:CE24"/>
    <mergeCell ref="EE22:ES22"/>
    <mergeCell ref="DN24:ED24"/>
    <mergeCell ref="EE24:ES24"/>
    <mergeCell ref="DN21:ED21"/>
    <mergeCell ref="EE21:ES21"/>
    <mergeCell ref="ET24:FJ24"/>
    <mergeCell ref="CF22:CV22"/>
    <mergeCell ref="CW22:DM22"/>
    <mergeCell ref="BL29:CE29"/>
    <mergeCell ref="CF24:CV24"/>
    <mergeCell ref="CW24:DM24"/>
    <mergeCell ref="ET29:FJ29"/>
    <mergeCell ref="CF29:CV29"/>
    <mergeCell ref="CW29:DM29"/>
    <mergeCell ref="DN29:ED29"/>
    <mergeCell ref="AP32:AU32"/>
    <mergeCell ref="AV32:BK32"/>
    <mergeCell ref="BL32:CE32"/>
    <mergeCell ref="CF32:CV32"/>
    <mergeCell ref="A31:AO31"/>
    <mergeCell ref="AP31:AU31"/>
    <mergeCell ref="AV31:BK31"/>
    <mergeCell ref="BL31:CE31"/>
    <mergeCell ref="A29:AO29"/>
    <mergeCell ref="AV24:BK24"/>
    <mergeCell ref="AP29:AU29"/>
    <mergeCell ref="AV29:BK29"/>
    <mergeCell ref="A27:AO27"/>
    <mergeCell ref="AP27:AU27"/>
    <mergeCell ref="A24:AO24"/>
    <mergeCell ref="AP24:AU24"/>
    <mergeCell ref="CF34:CV34"/>
    <mergeCell ref="DN34:ED34"/>
    <mergeCell ref="EE34:ES34"/>
    <mergeCell ref="DN26:ED26"/>
    <mergeCell ref="EE26:ES26"/>
    <mergeCell ref="ET26:FJ26"/>
    <mergeCell ref="CF27:CV27"/>
    <mergeCell ref="CW27:DM27"/>
    <mergeCell ref="DN27:ED27"/>
    <mergeCell ref="EE27:ES27"/>
    <mergeCell ref="ET34:FJ34"/>
    <mergeCell ref="A35:AO35"/>
    <mergeCell ref="AP35:AU35"/>
    <mergeCell ref="AV35:BK35"/>
    <mergeCell ref="BL35:CE35"/>
    <mergeCell ref="A34:AO34"/>
    <mergeCell ref="AP34:AU34"/>
    <mergeCell ref="AV34:BK34"/>
    <mergeCell ref="CW34:DM34"/>
    <mergeCell ref="BL34:CE34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7:AO37"/>
    <mergeCell ref="AP37:AU37"/>
    <mergeCell ref="AV37:BK37"/>
    <mergeCell ref="BL37:CE37"/>
    <mergeCell ref="ET35:FJ35"/>
    <mergeCell ref="A36:AO36"/>
    <mergeCell ref="AP36:AU36"/>
    <mergeCell ref="AV36:BK36"/>
    <mergeCell ref="BL36:CE36"/>
    <mergeCell ref="CF36:CV36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9:AO39"/>
    <mergeCell ref="AP39:AU39"/>
    <mergeCell ref="AV39:BK39"/>
    <mergeCell ref="BL39:CE39"/>
    <mergeCell ref="ET37:FJ37"/>
    <mergeCell ref="A38:AO38"/>
    <mergeCell ref="AP38:AU38"/>
    <mergeCell ref="AV38:BK38"/>
    <mergeCell ref="BL38:CE38"/>
    <mergeCell ref="CF38:CV38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41:AO41"/>
    <mergeCell ref="AP41:AU41"/>
    <mergeCell ref="AV41:BK41"/>
    <mergeCell ref="BL41:CE41"/>
    <mergeCell ref="ET39:FJ39"/>
    <mergeCell ref="A40:AO40"/>
    <mergeCell ref="AP40:AU40"/>
    <mergeCell ref="AV40:BK40"/>
    <mergeCell ref="BL40:CE40"/>
    <mergeCell ref="CF40:CV40"/>
    <mergeCell ref="CW43:DM43"/>
    <mergeCell ref="DN43:ED43"/>
    <mergeCell ref="EE43:ES43"/>
    <mergeCell ref="ET43:FJ43"/>
    <mergeCell ref="CF41:CV41"/>
    <mergeCell ref="CW41:DM41"/>
    <mergeCell ref="DN41:ED41"/>
    <mergeCell ref="EE41:ES41"/>
    <mergeCell ref="EE42:ES42"/>
    <mergeCell ref="ET42:FJ42"/>
    <mergeCell ref="A44:AO44"/>
    <mergeCell ref="AP44:AU44"/>
    <mergeCell ref="AV44:BK44"/>
    <mergeCell ref="BL44:CE44"/>
    <mergeCell ref="ET41:FJ41"/>
    <mergeCell ref="A43:AO43"/>
    <mergeCell ref="AP43:AU43"/>
    <mergeCell ref="AV43:BK43"/>
    <mergeCell ref="BL43:CE43"/>
    <mergeCell ref="CF43:CV43"/>
    <mergeCell ref="CW46:DM46"/>
    <mergeCell ref="DN46:ED46"/>
    <mergeCell ref="EE46:ES46"/>
    <mergeCell ref="ET46:FJ46"/>
    <mergeCell ref="CF44:CV44"/>
    <mergeCell ref="CW44:DM44"/>
    <mergeCell ref="DN44:ED44"/>
    <mergeCell ref="EE44:ES44"/>
    <mergeCell ref="DN45:ED45"/>
    <mergeCell ref="EE45:ES45"/>
    <mergeCell ref="A49:AO50"/>
    <mergeCell ref="AP49:AU50"/>
    <mergeCell ref="AV49:BK50"/>
    <mergeCell ref="BL49:CE50"/>
    <mergeCell ref="ET44:FJ44"/>
    <mergeCell ref="A46:AO46"/>
    <mergeCell ref="AP46:AU46"/>
    <mergeCell ref="AV46:BK46"/>
    <mergeCell ref="BL46:CE46"/>
    <mergeCell ref="CF46:CV46"/>
    <mergeCell ref="A51:AO51"/>
    <mergeCell ref="AP51:AU51"/>
    <mergeCell ref="AV51:BK51"/>
    <mergeCell ref="BL51:CE51"/>
    <mergeCell ref="CF49:ES49"/>
    <mergeCell ref="ET49:FJ50"/>
    <mergeCell ref="CF50:CV50"/>
    <mergeCell ref="CW50:DM50"/>
    <mergeCell ref="DN50:ED50"/>
    <mergeCell ref="EE50:ES50"/>
    <mergeCell ref="CF52:CV52"/>
    <mergeCell ref="CW52:DM52"/>
    <mergeCell ref="DN52:ED52"/>
    <mergeCell ref="EE52:ES52"/>
    <mergeCell ref="ET52:FJ52"/>
    <mergeCell ref="CF51:CV51"/>
    <mergeCell ref="CW51:DM51"/>
    <mergeCell ref="DN51:ED51"/>
    <mergeCell ref="EE51:ES51"/>
    <mergeCell ref="EE53:ES54"/>
    <mergeCell ref="A53:AO53"/>
    <mergeCell ref="AP53:AU54"/>
    <mergeCell ref="AV53:BK54"/>
    <mergeCell ref="BL53:CE54"/>
    <mergeCell ref="ET51:FJ51"/>
    <mergeCell ref="A52:AO52"/>
    <mergeCell ref="AP52:AU52"/>
    <mergeCell ref="AV52:BK52"/>
    <mergeCell ref="BL52:CE52"/>
    <mergeCell ref="ET53:FJ54"/>
    <mergeCell ref="A54:AO54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ET55:FJ55"/>
    <mergeCell ref="A56:AO56"/>
    <mergeCell ref="AP56:AU56"/>
    <mergeCell ref="AV56:BK56"/>
    <mergeCell ref="BL56:CE56"/>
    <mergeCell ref="CF56:CV56"/>
    <mergeCell ref="CW56:DM56"/>
    <mergeCell ref="DN56:ED56"/>
    <mergeCell ref="EE56:ES56"/>
    <mergeCell ref="ET56:FJ56"/>
    <mergeCell ref="CW57:DM58"/>
    <mergeCell ref="DN57:ED58"/>
    <mergeCell ref="EE57:ES58"/>
    <mergeCell ref="A57:AO57"/>
    <mergeCell ref="AP57:AU58"/>
    <mergeCell ref="AV57:BK58"/>
    <mergeCell ref="BL57:CE58"/>
    <mergeCell ref="ET57:FJ58"/>
    <mergeCell ref="A58:AO58"/>
    <mergeCell ref="A59:AO59"/>
    <mergeCell ref="AP59:AU59"/>
    <mergeCell ref="AV59:BK59"/>
    <mergeCell ref="BL59:CE59"/>
    <mergeCell ref="CF59:CV59"/>
    <mergeCell ref="CW59:DM60"/>
    <mergeCell ref="EE59:ES59"/>
    <mergeCell ref="CF57:CV58"/>
    <mergeCell ref="BA66:CA66"/>
    <mergeCell ref="AL67:AY67"/>
    <mergeCell ref="BA67:CA67"/>
    <mergeCell ref="AC69:AE69"/>
    <mergeCell ref="BA64:BZ64"/>
    <mergeCell ref="A60:AO60"/>
    <mergeCell ref="AP60:AU60"/>
    <mergeCell ref="AV60:BK60"/>
    <mergeCell ref="BL60:CE60"/>
    <mergeCell ref="BA63:CA63"/>
    <mergeCell ref="AK64:AY64"/>
    <mergeCell ref="A69:B69"/>
    <mergeCell ref="C69:E69"/>
    <mergeCell ref="I69:X69"/>
    <mergeCell ref="Y69:AB69"/>
    <mergeCell ref="AL66:AY66"/>
    <mergeCell ref="DN60:ED60"/>
    <mergeCell ref="DN59:ED59"/>
    <mergeCell ref="CF53:CV54"/>
    <mergeCell ref="CW53:DM54"/>
    <mergeCell ref="DN53:ED54"/>
    <mergeCell ref="EG65:ET65"/>
    <mergeCell ref="ET59:FJ59"/>
    <mergeCell ref="CF60:CV60"/>
    <mergeCell ref="EE60:ES60"/>
    <mergeCell ref="ET60:FJ60"/>
    <mergeCell ref="AP42:AU42"/>
    <mergeCell ref="AV42:BK42"/>
    <mergeCell ref="BL42:CE42"/>
    <mergeCell ref="CF42:CV42"/>
    <mergeCell ref="CW42:DM42"/>
    <mergeCell ref="DN42:ED42"/>
    <mergeCell ref="ET45:FJ45"/>
    <mergeCell ref="A45:AO45"/>
    <mergeCell ref="AP45:AU45"/>
    <mergeCell ref="AV45:BK45"/>
    <mergeCell ref="BL45:CE45"/>
    <mergeCell ref="CF45:CV45"/>
    <mergeCell ref="CW45:DM45"/>
    <mergeCell ref="A42:AO42"/>
    <mergeCell ref="DN25:ED25"/>
    <mergeCell ref="EE25:ES25"/>
    <mergeCell ref="ET25:FJ25"/>
    <mergeCell ref="A26:AO26"/>
    <mergeCell ref="AP26:AU26"/>
    <mergeCell ref="AV26:BK26"/>
    <mergeCell ref="BL26:CE26"/>
    <mergeCell ref="CF26:CV26"/>
    <mergeCell ref="CW26:DM26"/>
    <mergeCell ref="CW33:DM33"/>
    <mergeCell ref="DN33:ED33"/>
    <mergeCell ref="EE33:ES33"/>
    <mergeCell ref="ET33:FJ33"/>
    <mergeCell ref="A25:AO25"/>
    <mergeCell ref="AP25:AU25"/>
    <mergeCell ref="AV25:BK25"/>
    <mergeCell ref="BL25:CE25"/>
    <mergeCell ref="CF25:CV25"/>
    <mergeCell ref="CW25:DM25"/>
  </mergeCells>
  <printOptions/>
  <pageMargins left="0.1968503937007874" right="0.15748031496062992" top="0.7480314960629921" bottom="0.2362204724409449" header="0.5118110236220472" footer="0.1968503937007874"/>
  <pageSetup fitToHeight="2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2018-10-05T13:22:21Z</cp:lastPrinted>
  <dcterms:created xsi:type="dcterms:W3CDTF">2005-02-01T12:32:18Z</dcterms:created>
  <dcterms:modified xsi:type="dcterms:W3CDTF">2018-10-05T13:22:29Z</dcterms:modified>
  <cp:category/>
  <cp:version/>
  <cp:contentType/>
  <cp:contentStatus/>
</cp:coreProperties>
</file>