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4.2019" sheetId="1" r:id="rId1"/>
  </sheets>
  <definedNames>
    <definedName name="_xlnm.Print_Titles" localSheetId="0">'НА 01.04.2019'!$6:$8</definedName>
  </definedNames>
  <calcPr calcId="145621"/>
</workbook>
</file>

<file path=xl/calcChain.xml><?xml version="1.0" encoding="utf-8"?>
<calcChain xmlns="http://schemas.openxmlformats.org/spreadsheetml/2006/main">
  <c r="I97" i="1" l="1"/>
  <c r="G97" i="1"/>
  <c r="D97" i="1"/>
  <c r="I96" i="1"/>
  <c r="G96" i="1"/>
  <c r="D96" i="1"/>
  <c r="J96" i="1" s="1"/>
  <c r="I95" i="1"/>
  <c r="G95" i="1"/>
  <c r="D95" i="1"/>
  <c r="H94" i="1"/>
  <c r="F94" i="1"/>
  <c r="E94" i="1"/>
  <c r="C94" i="1"/>
  <c r="I93" i="1"/>
  <c r="I92" i="1" s="1"/>
  <c r="G93" i="1"/>
  <c r="D93" i="1"/>
  <c r="H92" i="1"/>
  <c r="F92" i="1"/>
  <c r="E92" i="1"/>
  <c r="C92" i="1"/>
  <c r="I90" i="1"/>
  <c r="G90" i="1"/>
  <c r="D90" i="1"/>
  <c r="I89" i="1"/>
  <c r="G89" i="1"/>
  <c r="D89" i="1"/>
  <c r="H88" i="1"/>
  <c r="F88" i="1"/>
  <c r="E88" i="1"/>
  <c r="C88" i="1"/>
  <c r="I87" i="1"/>
  <c r="G87" i="1"/>
  <c r="D87" i="1"/>
  <c r="K86" i="1"/>
  <c r="J86" i="1"/>
  <c r="I86" i="1"/>
  <c r="G86" i="1"/>
  <c r="D86" i="1"/>
  <c r="K85" i="1"/>
  <c r="I85" i="1"/>
  <c r="G85" i="1"/>
  <c r="D85" i="1"/>
  <c r="K84" i="1"/>
  <c r="I84" i="1"/>
  <c r="G84" i="1"/>
  <c r="J84" i="1" s="1"/>
  <c r="D84" i="1"/>
  <c r="H83" i="1"/>
  <c r="F83" i="1"/>
  <c r="E83" i="1"/>
  <c r="C83" i="1"/>
  <c r="K82" i="1"/>
  <c r="I82" i="1"/>
  <c r="G82" i="1"/>
  <c r="D82" i="1"/>
  <c r="K81" i="1"/>
  <c r="I81" i="1"/>
  <c r="G81" i="1"/>
  <c r="D81" i="1"/>
  <c r="J81" i="1" s="1"/>
  <c r="K80" i="1"/>
  <c r="I80" i="1"/>
  <c r="G80" i="1"/>
  <c r="D80" i="1"/>
  <c r="K79" i="1"/>
  <c r="I79" i="1"/>
  <c r="G79" i="1"/>
  <c r="D79" i="1"/>
  <c r="K78" i="1"/>
  <c r="I78" i="1"/>
  <c r="G78" i="1"/>
  <c r="D78" i="1"/>
  <c r="H77" i="1"/>
  <c r="F77" i="1"/>
  <c r="G77" i="1" s="1"/>
  <c r="E77" i="1"/>
  <c r="C77" i="1"/>
  <c r="K76" i="1"/>
  <c r="I76" i="1"/>
  <c r="G76" i="1"/>
  <c r="D76" i="1"/>
  <c r="I75" i="1"/>
  <c r="G75" i="1"/>
  <c r="D75" i="1"/>
  <c r="I74" i="1"/>
  <c r="G74" i="1"/>
  <c r="D74" i="1"/>
  <c r="I73" i="1"/>
  <c r="G73" i="1"/>
  <c r="D73" i="1"/>
  <c r="I72" i="1"/>
  <c r="G72" i="1"/>
  <c r="D72" i="1"/>
  <c r="K71" i="1"/>
  <c r="I71" i="1"/>
  <c r="G71" i="1"/>
  <c r="D71" i="1"/>
  <c r="K70" i="1"/>
  <c r="I70" i="1"/>
  <c r="G70" i="1"/>
  <c r="D70" i="1"/>
  <c r="H69" i="1"/>
  <c r="F69" i="1"/>
  <c r="E69" i="1"/>
  <c r="K69" i="1" s="1"/>
  <c r="C69" i="1"/>
  <c r="K68" i="1"/>
  <c r="I68" i="1"/>
  <c r="G68" i="1"/>
  <c r="J68" i="1" s="1"/>
  <c r="D68" i="1"/>
  <c r="I67" i="1"/>
  <c r="G67" i="1"/>
  <c r="D67" i="1"/>
  <c r="K66" i="1"/>
  <c r="I66" i="1"/>
  <c r="G66" i="1"/>
  <c r="D66" i="1"/>
  <c r="H65" i="1"/>
  <c r="F65" i="1"/>
  <c r="E65" i="1"/>
  <c r="C65" i="1"/>
  <c r="K64" i="1"/>
  <c r="I64" i="1"/>
  <c r="G64" i="1"/>
  <c r="D64" i="1"/>
  <c r="I63" i="1"/>
  <c r="G63" i="1"/>
  <c r="D63" i="1"/>
  <c r="J63" i="1" s="1"/>
  <c r="I62" i="1"/>
  <c r="G62" i="1"/>
  <c r="D62" i="1"/>
  <c r="I61" i="1"/>
  <c r="G61" i="1"/>
  <c r="D61" i="1"/>
  <c r="K60" i="1"/>
  <c r="I60" i="1"/>
  <c r="G60" i="1"/>
  <c r="J60" i="1" s="1"/>
  <c r="D60" i="1"/>
  <c r="K59" i="1"/>
  <c r="I59" i="1"/>
  <c r="G59" i="1"/>
  <c r="J59" i="1" s="1"/>
  <c r="D59" i="1"/>
  <c r="K58" i="1"/>
  <c r="J58" i="1"/>
  <c r="I58" i="1"/>
  <c r="G58" i="1"/>
  <c r="D58" i="1"/>
  <c r="K57" i="1"/>
  <c r="I57" i="1"/>
  <c r="G57" i="1"/>
  <c r="D57" i="1"/>
  <c r="J57" i="1" s="1"/>
  <c r="H56" i="1"/>
  <c r="H91" i="1" s="1"/>
  <c r="F56" i="1"/>
  <c r="E56" i="1"/>
  <c r="C56" i="1"/>
  <c r="C91" i="1" s="1"/>
  <c r="K55" i="1"/>
  <c r="I55" i="1"/>
  <c r="G55" i="1"/>
  <c r="D55" i="1"/>
  <c r="I54" i="1"/>
  <c r="G54" i="1"/>
  <c r="D54" i="1"/>
  <c r="K53" i="1"/>
  <c r="I53" i="1"/>
  <c r="G53" i="1"/>
  <c r="J53" i="1" s="1"/>
  <c r="D53" i="1"/>
  <c r="H52" i="1"/>
  <c r="F52" i="1"/>
  <c r="I52" i="1" s="1"/>
  <c r="E52" i="1"/>
  <c r="K52" i="1" s="1"/>
  <c r="C52" i="1"/>
  <c r="I51" i="1"/>
  <c r="G51" i="1"/>
  <c r="D51" i="1"/>
  <c r="K50" i="1"/>
  <c r="I50" i="1"/>
  <c r="G50" i="1"/>
  <c r="J50" i="1" s="1"/>
  <c r="D50" i="1"/>
  <c r="K49" i="1"/>
  <c r="I49" i="1"/>
  <c r="G49" i="1"/>
  <c r="J49" i="1" s="1"/>
  <c r="D49" i="1"/>
  <c r="I48" i="1"/>
  <c r="G48" i="1"/>
  <c r="D48" i="1"/>
  <c r="H47" i="1"/>
  <c r="F47" i="1"/>
  <c r="E47" i="1"/>
  <c r="D47" i="1"/>
  <c r="C47" i="1"/>
  <c r="K46" i="1"/>
  <c r="I46" i="1"/>
  <c r="G46" i="1"/>
  <c r="D46" i="1"/>
  <c r="I45" i="1"/>
  <c r="G45" i="1"/>
  <c r="D45" i="1"/>
  <c r="J45" i="1" s="1"/>
  <c r="I44" i="1"/>
  <c r="G44" i="1"/>
  <c r="D44" i="1"/>
  <c r="J44" i="1" s="1"/>
  <c r="K43" i="1"/>
  <c r="I43" i="1"/>
  <c r="G43" i="1"/>
  <c r="D43" i="1"/>
  <c r="I42" i="1"/>
  <c r="G42" i="1"/>
  <c r="J42" i="1" s="1"/>
  <c r="D42" i="1"/>
  <c r="K41" i="1"/>
  <c r="I41" i="1"/>
  <c r="G41" i="1"/>
  <c r="J41" i="1" s="1"/>
  <c r="D41" i="1"/>
  <c r="K40" i="1"/>
  <c r="J40" i="1"/>
  <c r="I40" i="1"/>
  <c r="G40" i="1"/>
  <c r="D40" i="1"/>
  <c r="K39" i="1"/>
  <c r="I39" i="1"/>
  <c r="G39" i="1"/>
  <c r="D39" i="1"/>
  <c r="J39" i="1" s="1"/>
  <c r="I38" i="1"/>
  <c r="G38" i="1"/>
  <c r="D38" i="1"/>
  <c r="K37" i="1"/>
  <c r="I37" i="1"/>
  <c r="G37" i="1"/>
  <c r="J37" i="1" s="1"/>
  <c r="D37" i="1"/>
  <c r="H36" i="1"/>
  <c r="F36" i="1"/>
  <c r="E36" i="1"/>
  <c r="C36" i="1"/>
  <c r="I35" i="1"/>
  <c r="G35" i="1"/>
  <c r="D35" i="1"/>
  <c r="I34" i="1"/>
  <c r="G34" i="1"/>
  <c r="J34" i="1" s="1"/>
  <c r="D34" i="1"/>
  <c r="I33" i="1"/>
  <c r="G33" i="1"/>
  <c r="D33" i="1"/>
  <c r="D32" i="1" s="1"/>
  <c r="H32" i="1"/>
  <c r="F32" i="1"/>
  <c r="E32" i="1"/>
  <c r="C32" i="1"/>
  <c r="K31" i="1"/>
  <c r="I31" i="1"/>
  <c r="G31" i="1"/>
  <c r="D31" i="1"/>
  <c r="H30" i="1"/>
  <c r="F30" i="1"/>
  <c r="G30" i="1" s="1"/>
  <c r="E30" i="1"/>
  <c r="C30" i="1"/>
  <c r="K29" i="1"/>
  <c r="I29" i="1"/>
  <c r="G29" i="1"/>
  <c r="D29" i="1"/>
  <c r="I28" i="1"/>
  <c r="G28" i="1"/>
  <c r="J28" i="1" s="1"/>
  <c r="D28" i="1"/>
  <c r="I27" i="1"/>
  <c r="G27" i="1"/>
  <c r="D27" i="1"/>
  <c r="I26" i="1"/>
  <c r="G26" i="1"/>
  <c r="D26" i="1"/>
  <c r="I25" i="1"/>
  <c r="G25" i="1"/>
  <c r="D25" i="1"/>
  <c r="I24" i="1"/>
  <c r="G24" i="1"/>
  <c r="J24" i="1" s="1"/>
  <c r="D24" i="1"/>
  <c r="K23" i="1"/>
  <c r="I23" i="1"/>
  <c r="G23" i="1"/>
  <c r="D23" i="1"/>
  <c r="I22" i="1"/>
  <c r="G22" i="1"/>
  <c r="D22" i="1"/>
  <c r="J22" i="1" s="1"/>
  <c r="K21" i="1"/>
  <c r="I21" i="1"/>
  <c r="G21" i="1"/>
  <c r="D21" i="1"/>
  <c r="I20" i="1"/>
  <c r="G20" i="1"/>
  <c r="D20" i="1"/>
  <c r="H19" i="1"/>
  <c r="F19" i="1"/>
  <c r="E19" i="1"/>
  <c r="C19" i="1"/>
  <c r="F16" i="1"/>
  <c r="H14" i="1"/>
  <c r="F14" i="1" s="1"/>
  <c r="C14" i="1"/>
  <c r="H13" i="1"/>
  <c r="F13" i="1" s="1"/>
  <c r="C13" i="1"/>
  <c r="C9" i="1" s="1"/>
  <c r="F12" i="1"/>
  <c r="C12" i="1"/>
  <c r="G9" i="1"/>
  <c r="E9" i="1"/>
  <c r="D9" i="1"/>
  <c r="K19" i="1" l="1"/>
  <c r="K36" i="1"/>
  <c r="J62" i="1"/>
  <c r="I65" i="1"/>
  <c r="J74" i="1"/>
  <c r="J87" i="1"/>
  <c r="G19" i="1"/>
  <c r="J25" i="1"/>
  <c r="J29" i="1"/>
  <c r="G32" i="1"/>
  <c r="K77" i="1"/>
  <c r="K83" i="1"/>
  <c r="D88" i="1"/>
  <c r="J70" i="1"/>
  <c r="I83" i="1"/>
  <c r="D19" i="1"/>
  <c r="J21" i="1"/>
  <c r="J35" i="1"/>
  <c r="J66" i="1"/>
  <c r="J67" i="1"/>
  <c r="I69" i="1"/>
  <c r="J75" i="1"/>
  <c r="J78" i="1"/>
  <c r="J82" i="1"/>
  <c r="J89" i="1"/>
  <c r="G92" i="1"/>
  <c r="J95" i="1"/>
  <c r="G94" i="1"/>
  <c r="I94" i="1"/>
  <c r="D77" i="1"/>
  <c r="H16" i="1"/>
  <c r="J20" i="1"/>
  <c r="I36" i="1"/>
  <c r="J48" i="1"/>
  <c r="G52" i="1"/>
  <c r="J55" i="1"/>
  <c r="J73" i="1"/>
  <c r="I12" i="1"/>
  <c r="I19" i="1"/>
  <c r="J26" i="1"/>
  <c r="D30" i="1"/>
  <c r="K30" i="1"/>
  <c r="D36" i="1"/>
  <c r="J38" i="1"/>
  <c r="J43" i="1"/>
  <c r="I47" i="1"/>
  <c r="J54" i="1"/>
  <c r="E91" i="1"/>
  <c r="K91" i="1" s="1"/>
  <c r="J61" i="1"/>
  <c r="K65" i="1"/>
  <c r="J71" i="1"/>
  <c r="J72" i="1"/>
  <c r="J76" i="1"/>
  <c r="J85" i="1"/>
  <c r="I88" i="1"/>
  <c r="G88" i="1"/>
  <c r="J88" i="1" s="1"/>
  <c r="J97" i="1"/>
  <c r="J77" i="1"/>
  <c r="J27" i="1"/>
  <c r="J33" i="1"/>
  <c r="D52" i="1"/>
  <c r="D56" i="1"/>
  <c r="G69" i="1"/>
  <c r="D69" i="1"/>
  <c r="J79" i="1"/>
  <c r="J80" i="1"/>
  <c r="C16" i="1"/>
  <c r="I16" i="1" s="1"/>
  <c r="J23" i="1"/>
  <c r="I32" i="1"/>
  <c r="J46" i="1"/>
  <c r="K47" i="1"/>
  <c r="J51" i="1"/>
  <c r="G56" i="1"/>
  <c r="J64" i="1"/>
  <c r="D65" i="1"/>
  <c r="I77" i="1"/>
  <c r="J90" i="1"/>
  <c r="J93" i="1"/>
  <c r="I13" i="1"/>
  <c r="F9" i="1"/>
  <c r="I9" i="1" s="1"/>
  <c r="J32" i="1"/>
  <c r="J56" i="1"/>
  <c r="I30" i="1"/>
  <c r="D92" i="1"/>
  <c r="J92" i="1" s="1"/>
  <c r="D94" i="1"/>
  <c r="J94" i="1" s="1"/>
  <c r="H9" i="1"/>
  <c r="F10" i="1" s="1"/>
  <c r="E16" i="1"/>
  <c r="K16" i="1" s="1"/>
  <c r="G47" i="1"/>
  <c r="J47" i="1" s="1"/>
  <c r="I56" i="1"/>
  <c r="G65" i="1"/>
  <c r="F91" i="1"/>
  <c r="I91" i="1" s="1"/>
  <c r="G36" i="1"/>
  <c r="G83" i="1"/>
  <c r="C10" i="1"/>
  <c r="K56" i="1"/>
  <c r="D83" i="1"/>
  <c r="D91" i="1" s="1"/>
  <c r="J19" i="1" l="1"/>
  <c r="J65" i="1"/>
  <c r="J83" i="1"/>
  <c r="J69" i="1"/>
  <c r="J52" i="1"/>
  <c r="D16" i="1"/>
  <c r="C17" i="1" s="1"/>
  <c r="G91" i="1"/>
  <c r="J91" i="1" s="1"/>
  <c r="G16" i="1"/>
  <c r="J36" i="1"/>
  <c r="J16" i="1" l="1"/>
  <c r="F17" i="1"/>
</calcChain>
</file>

<file path=xl/sharedStrings.xml><?xml version="1.0" encoding="utf-8"?>
<sst xmlns="http://schemas.openxmlformats.org/spreadsheetml/2006/main" count="182" uniqueCount="177">
  <si>
    <t>Информация об исполнении областного бюджета Ленинградской области на 01.04.2019.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</si>
  <si>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</si>
  <si>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</si>
  <si>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</si>
  <si>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</si>
  <si>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01.04.2019.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</si>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</sst>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Arial Cyr"/>
      <charset val="204"/>
    </font>
    <font>
      <i/>
      <sz val="10"/>
      <color theme="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164" fontId="6" fillId="2" borderId="1" xfId="1" applyNumberFormat="1" applyFont="1" applyFill="1" applyBorder="1" applyAlignment="1">
      <alignment horizontal="center" vertical="top" wrapText="1" shrinkToFit="1"/>
    </xf>
    <xf numFmtId="164" fontId="6" fillId="0" borderId="1" xfId="1" applyNumberFormat="1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4" fontId="1" fillId="0" borderId="1" xfId="0" applyNumberFormat="1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left" vertical="top" wrapText="1" shrinkToFit="1"/>
    </xf>
    <xf numFmtId="164" fontId="1" fillId="2" borderId="1" xfId="1" applyNumberFormat="1" applyFont="1" applyFill="1" applyBorder="1" applyAlignment="1">
      <alignment horizontal="center" vertical="top" wrapText="1" shrinkToFit="1"/>
    </xf>
    <xf numFmtId="164" fontId="1" fillId="0" borderId="1" xfId="1" applyNumberFormat="1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center" vertical="top" wrapText="1" shrinkToFit="1"/>
    </xf>
    <xf numFmtId="4" fontId="1" fillId="2" borderId="1" xfId="0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  <xf numFmtId="164" fontId="1" fillId="0" borderId="0" xfId="0" applyNumberFormat="1" applyFont="1" applyAlignment="1">
      <alignment vertical="top"/>
    </xf>
    <xf numFmtId="49" fontId="6" fillId="0" borderId="1" xfId="0" applyNumberFormat="1" applyFont="1" applyBorder="1" applyAlignment="1">
      <alignment horizontal="center" vertical="top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1" fillId="0" borderId="2" xfId="0" applyNumberFormat="1" applyFont="1" applyBorder="1" applyAlignment="1">
      <alignment horizontal="center" vertical="top" wrapText="1" shrinkToFit="1"/>
    </xf>
    <xf numFmtId="0" fontId="1" fillId="0" borderId="6" xfId="0" applyNumberFormat="1" applyFont="1" applyBorder="1" applyAlignment="1">
      <alignment horizontal="center" vertical="top" wrapText="1" shrinkToFit="1"/>
    </xf>
    <xf numFmtId="0" fontId="1" fillId="0" borderId="7" xfId="0" applyNumberFormat="1" applyFont="1" applyBorder="1" applyAlignment="1">
      <alignment horizontal="center" vertical="top" wrapText="1" shrinkToFit="1"/>
    </xf>
    <xf numFmtId="0" fontId="5" fillId="0" borderId="3" xfId="0" applyNumberFormat="1" applyFont="1" applyBorder="1" applyAlignment="1">
      <alignment horizontal="center" vertical="top" wrapText="1" shrinkToFit="1"/>
    </xf>
    <xf numFmtId="0" fontId="5" fillId="0" borderId="4" xfId="0" applyNumberFormat="1" applyFont="1" applyBorder="1" applyAlignment="1">
      <alignment horizontal="center" vertical="top" wrapText="1" shrinkToFit="1"/>
    </xf>
    <xf numFmtId="0" fontId="5" fillId="0" borderId="5" xfId="0" applyNumberFormat="1" applyFont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98"/>
  <sheetViews>
    <sheetView tabSelected="1" topLeftCell="A2" zoomScale="80" zoomScaleNormal="80" workbookViewId="0">
      <selection activeCell="A98" sqref="A98:XFD99"/>
    </sheetView>
  </sheetViews>
  <sheetFormatPr defaultRowHeight="12.75" x14ac:dyDescent="0.2"/>
  <cols>
    <col min="1" max="1" width="9.28515625" style="1" customWidth="1"/>
    <col min="2" max="2" width="86.5703125" style="2" customWidth="1"/>
    <col min="3" max="3" width="19.28515625" style="3" customWidth="1"/>
    <col min="4" max="4" width="19.5703125" style="1" customWidth="1"/>
    <col min="5" max="5" width="17.7109375" style="1" customWidth="1"/>
    <col min="6" max="6" width="18.5703125" style="4" customWidth="1"/>
    <col min="7" max="7" width="19.42578125" style="1" customWidth="1"/>
    <col min="8" max="8" width="17.85546875" style="1" customWidth="1"/>
    <col min="9" max="9" width="15.140625" style="1" customWidth="1"/>
    <col min="10" max="10" width="19.5703125" style="1" customWidth="1"/>
    <col min="11" max="11" width="17.28515625" style="1" customWidth="1"/>
    <col min="12" max="12" width="9.140625" style="5" customWidth="1"/>
    <col min="13" max="16384" width="9.140625" style="5"/>
  </cols>
  <sheetData>
    <row r="1" spans="1:14" hidden="1" x14ac:dyDescent="0.2"/>
    <row r="2" spans="1:14" ht="21" customHeight="1" x14ac:dyDescent="0.2">
      <c r="J2" s="44" t="s">
        <v>176</v>
      </c>
      <c r="K2" s="44"/>
    </row>
    <row r="3" spans="1:14" ht="25.5" customHeight="1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ht="15.75" x14ac:dyDescent="0.2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4" ht="15.75" x14ac:dyDescent="0.2">
      <c r="A5" s="6"/>
      <c r="G5" s="7"/>
      <c r="H5" s="7"/>
      <c r="I5" s="6"/>
      <c r="J5" s="6"/>
      <c r="K5" s="8" t="s">
        <v>2</v>
      </c>
    </row>
    <row r="6" spans="1:14" ht="18.75" customHeight="1" x14ac:dyDescent="0.2">
      <c r="A6" s="34" t="s">
        <v>3</v>
      </c>
      <c r="B6" s="37" t="s">
        <v>4</v>
      </c>
      <c r="C6" s="40" t="s">
        <v>5</v>
      </c>
      <c r="D6" s="41"/>
      <c r="E6" s="41"/>
      <c r="F6" s="41"/>
      <c r="G6" s="41"/>
      <c r="H6" s="41"/>
      <c r="I6" s="41"/>
      <c r="J6" s="41"/>
      <c r="K6" s="42"/>
    </row>
    <row r="7" spans="1:14" ht="13.15" customHeight="1" x14ac:dyDescent="0.2">
      <c r="A7" s="34"/>
      <c r="B7" s="38"/>
      <c r="C7" s="43" t="s">
        <v>6</v>
      </c>
      <c r="D7" s="34" t="s">
        <v>7</v>
      </c>
      <c r="E7" s="34" t="s">
        <v>8</v>
      </c>
      <c r="F7" s="43" t="s">
        <v>9</v>
      </c>
      <c r="G7" s="34" t="s">
        <v>7</v>
      </c>
      <c r="H7" s="34" t="s">
        <v>8</v>
      </c>
      <c r="I7" s="34" t="s">
        <v>10</v>
      </c>
      <c r="J7" s="34" t="s">
        <v>11</v>
      </c>
      <c r="K7" s="34" t="s">
        <v>12</v>
      </c>
    </row>
    <row r="8" spans="1:14" ht="45" customHeight="1" x14ac:dyDescent="0.2">
      <c r="A8" s="34"/>
      <c r="B8" s="39"/>
      <c r="C8" s="43"/>
      <c r="D8" s="34"/>
      <c r="E8" s="34"/>
      <c r="F8" s="43"/>
      <c r="G8" s="34"/>
      <c r="H8" s="34"/>
      <c r="I8" s="34"/>
      <c r="J8" s="34"/>
      <c r="K8" s="34"/>
    </row>
    <row r="9" spans="1:14" ht="18.75" customHeight="1" x14ac:dyDescent="0.2">
      <c r="A9" s="9"/>
      <c r="B9" s="10" t="s">
        <v>13</v>
      </c>
      <c r="C9" s="11">
        <f t="shared" ref="C9:H9" si="0">C12+C13+C14</f>
        <v>120581395.81999999</v>
      </c>
      <c r="D9" s="12">
        <f t="shared" si="0"/>
        <v>111673846.8</v>
      </c>
      <c r="E9" s="12">
        <f t="shared" si="0"/>
        <v>8907549.0199999996</v>
      </c>
      <c r="F9" s="11">
        <f>F12+F13+F14</f>
        <v>32708508.899999999</v>
      </c>
      <c r="G9" s="12">
        <f>G12+G13+G14</f>
        <v>30872837.399999999</v>
      </c>
      <c r="H9" s="12">
        <f t="shared" si="0"/>
        <v>1835671.5</v>
      </c>
      <c r="I9" s="13">
        <f>F9/C9*100</f>
        <v>27.125667834220629</v>
      </c>
      <c r="J9" s="13"/>
      <c r="K9" s="13"/>
    </row>
    <row r="10" spans="1:14" hidden="1" x14ac:dyDescent="0.2">
      <c r="A10" s="9"/>
      <c r="B10" s="14" t="s">
        <v>14</v>
      </c>
      <c r="C10" s="11">
        <f>D9+E9</f>
        <v>120581395.81999999</v>
      </c>
      <c r="D10" s="12"/>
      <c r="E10" s="12"/>
      <c r="F10" s="11">
        <f>G9+H9</f>
        <v>32708508.899999999</v>
      </c>
      <c r="G10" s="12"/>
      <c r="H10" s="12"/>
      <c r="I10" s="13"/>
      <c r="J10" s="13"/>
      <c r="K10" s="13"/>
    </row>
    <row r="11" spans="1:14" ht="17.25" customHeight="1" x14ac:dyDescent="0.2">
      <c r="A11" s="9"/>
      <c r="B11" s="15" t="s">
        <v>15</v>
      </c>
      <c r="C11" s="16"/>
      <c r="D11" s="17"/>
      <c r="E11" s="12"/>
      <c r="F11" s="11"/>
      <c r="G11" s="12"/>
      <c r="H11" s="12"/>
      <c r="I11" s="13"/>
      <c r="J11" s="13"/>
      <c r="K11" s="13"/>
    </row>
    <row r="12" spans="1:14" ht="16.5" customHeight="1" x14ac:dyDescent="0.2">
      <c r="A12" s="9"/>
      <c r="B12" s="18" t="s">
        <v>16</v>
      </c>
      <c r="C12" s="19">
        <f>D12</f>
        <v>111673846.8</v>
      </c>
      <c r="D12" s="20">
        <v>111673846.8</v>
      </c>
      <c r="E12" s="20"/>
      <c r="F12" s="19">
        <f>G12</f>
        <v>30872837.399999999</v>
      </c>
      <c r="G12" s="20">
        <v>30872837.399999999</v>
      </c>
      <c r="H12" s="20"/>
      <c r="I12" s="21">
        <f>F12/C12*100</f>
        <v>27.645539474691045</v>
      </c>
      <c r="J12" s="21"/>
      <c r="K12" s="21"/>
    </row>
    <row r="13" spans="1:14" ht="19.5" customHeight="1" x14ac:dyDescent="0.2">
      <c r="A13" s="9"/>
      <c r="B13" s="18" t="s">
        <v>17</v>
      </c>
      <c r="C13" s="19">
        <f>E13</f>
        <v>8907549.0199999996</v>
      </c>
      <c r="D13" s="20"/>
      <c r="E13" s="20">
        <v>8907549.0199999996</v>
      </c>
      <c r="F13" s="19">
        <f>H13</f>
        <v>1347833.9</v>
      </c>
      <c r="G13" s="20"/>
      <c r="H13" s="20">
        <f>1835671.5-H14</f>
        <v>1347833.9</v>
      </c>
      <c r="I13" s="21">
        <f>F13/C13*100</f>
        <v>15.131366630413446</v>
      </c>
      <c r="J13" s="21"/>
      <c r="K13" s="21"/>
    </row>
    <row r="14" spans="1:14" ht="33" customHeight="1" x14ac:dyDescent="0.2">
      <c r="A14" s="9"/>
      <c r="B14" s="18" t="s">
        <v>18</v>
      </c>
      <c r="C14" s="19">
        <f>E14</f>
        <v>0</v>
      </c>
      <c r="D14" s="20"/>
      <c r="E14" s="20">
        <v>0</v>
      </c>
      <c r="F14" s="19">
        <f>H14</f>
        <v>487837.6</v>
      </c>
      <c r="G14" s="20"/>
      <c r="H14" s="20">
        <f>483921.3+3916.3</f>
        <v>487837.6</v>
      </c>
      <c r="I14" s="21"/>
      <c r="J14" s="21"/>
      <c r="K14" s="21"/>
    </row>
    <row r="15" spans="1:14" x14ac:dyDescent="0.2">
      <c r="A15" s="9"/>
      <c r="B15" s="18"/>
      <c r="C15" s="16"/>
      <c r="D15" s="17"/>
      <c r="E15" s="22"/>
      <c r="F15" s="23"/>
      <c r="G15" s="20"/>
      <c r="H15" s="20"/>
      <c r="I15" s="21"/>
      <c r="J15" s="21"/>
      <c r="K15" s="21"/>
    </row>
    <row r="16" spans="1:14" ht="16.5" customHeight="1" x14ac:dyDescent="0.2">
      <c r="A16" s="9"/>
      <c r="B16" s="10" t="s">
        <v>19</v>
      </c>
      <c r="C16" s="24">
        <f t="shared" ref="C16:H16" si="1">C19+C30+C32+C36+C47+C52+C56+C65+C77+C69+C83+C88+C92+C94</f>
        <v>128291518.33000001</v>
      </c>
      <c r="D16" s="13">
        <f>D19+D30+D32+D36+D47+D52+D56+D65+D77+D69+D83+D88+D92+D94</f>
        <v>118579193.84999998</v>
      </c>
      <c r="E16" s="13">
        <f t="shared" si="1"/>
        <v>9712324.4800000004</v>
      </c>
      <c r="F16" s="24">
        <f t="shared" si="1"/>
        <v>25392573.059999999</v>
      </c>
      <c r="G16" s="13">
        <f t="shared" si="1"/>
        <v>24224602.399999999</v>
      </c>
      <c r="H16" s="13">
        <f t="shared" si="1"/>
        <v>1167970.6600000001</v>
      </c>
      <c r="I16" s="13">
        <f>F16/C16*100</f>
        <v>19.79286970061694</v>
      </c>
      <c r="J16" s="13">
        <f>G16/D16*100</f>
        <v>20.429049661649394</v>
      </c>
      <c r="K16" s="13">
        <f>H16/E16*100</f>
        <v>12.025655263115757</v>
      </c>
      <c r="N16" s="25"/>
    </row>
    <row r="17" spans="1:11" hidden="1" x14ac:dyDescent="0.2">
      <c r="A17" s="9"/>
      <c r="B17" s="14" t="s">
        <v>14</v>
      </c>
      <c r="C17" s="24">
        <f>D16+E16</f>
        <v>128291518.32999998</v>
      </c>
      <c r="D17" s="13"/>
      <c r="E17" s="13"/>
      <c r="F17" s="24">
        <f>G16+H16</f>
        <v>25392573.059999999</v>
      </c>
      <c r="G17" s="13"/>
      <c r="H17" s="13"/>
      <c r="I17" s="13"/>
      <c r="J17" s="13"/>
      <c r="K17" s="13"/>
    </row>
    <row r="18" spans="1:11" ht="16.5" customHeight="1" x14ac:dyDescent="0.2">
      <c r="A18" s="9"/>
      <c r="B18" s="15" t="s">
        <v>15</v>
      </c>
      <c r="C18" s="16"/>
      <c r="D18" s="21"/>
      <c r="E18" s="21"/>
      <c r="F18" s="16"/>
      <c r="G18" s="21"/>
      <c r="H18" s="21"/>
      <c r="I18" s="13"/>
      <c r="J18" s="21"/>
      <c r="K18" s="21"/>
    </row>
    <row r="19" spans="1:11" ht="20.25" customHeight="1" x14ac:dyDescent="0.2">
      <c r="A19" s="26" t="s">
        <v>20</v>
      </c>
      <c r="B19" s="10" t="s">
        <v>21</v>
      </c>
      <c r="C19" s="11">
        <f>SUM(C20:C29)</f>
        <v>11085151.42</v>
      </c>
      <c r="D19" s="12">
        <f>SUM(D20:D29)</f>
        <v>10967264.919999998</v>
      </c>
      <c r="E19" s="12">
        <f>SUM(E20:E29)</f>
        <v>117886.5</v>
      </c>
      <c r="F19" s="11">
        <f>SUM(F20:F29)</f>
        <v>1280817.54</v>
      </c>
      <c r="G19" s="12">
        <f t="shared" ref="G19:G85" si="2">F19-H19</f>
        <v>1264162.1200000001</v>
      </c>
      <c r="H19" s="12">
        <f>SUM(H20:H29)</f>
        <v>16655.419999999998</v>
      </c>
      <c r="I19" s="13">
        <f>F19/C19*100</f>
        <v>11.554353129440608</v>
      </c>
      <c r="J19" s="13">
        <f>G19/D19*100</f>
        <v>11.526685360674231</v>
      </c>
      <c r="K19" s="13">
        <f>H19/E19*100</f>
        <v>14.128352271040365</v>
      </c>
    </row>
    <row r="20" spans="1:11" ht="32.25" customHeight="1" x14ac:dyDescent="0.2">
      <c r="A20" s="27" t="s">
        <v>22</v>
      </c>
      <c r="B20" s="15" t="s">
        <v>23</v>
      </c>
      <c r="C20" s="28">
        <v>5377.52</v>
      </c>
      <c r="D20" s="20">
        <f t="shared" ref="D20:D85" si="3">C20-E20</f>
        <v>5377.52</v>
      </c>
      <c r="E20" s="20">
        <v>0</v>
      </c>
      <c r="F20" s="28">
        <v>1227.51</v>
      </c>
      <c r="G20" s="20">
        <f t="shared" si="2"/>
        <v>1227.51</v>
      </c>
      <c r="H20" s="20">
        <v>0</v>
      </c>
      <c r="I20" s="21">
        <f t="shared" ref="I20:J37" si="4">F20/C20*100</f>
        <v>22.82669334563144</v>
      </c>
      <c r="J20" s="21">
        <f t="shared" si="4"/>
        <v>22.82669334563144</v>
      </c>
      <c r="K20" s="21"/>
    </row>
    <row r="21" spans="1:11" ht="31.5" customHeight="1" x14ac:dyDescent="0.2">
      <c r="A21" s="27" t="s">
        <v>24</v>
      </c>
      <c r="B21" s="15" t="s">
        <v>25</v>
      </c>
      <c r="C21" s="28">
        <v>534986.4</v>
      </c>
      <c r="D21" s="20">
        <f t="shared" si="3"/>
        <v>521984.80000000005</v>
      </c>
      <c r="E21" s="20">
        <v>13001.6</v>
      </c>
      <c r="F21" s="28">
        <v>91709.32</v>
      </c>
      <c r="G21" s="20">
        <f t="shared" si="2"/>
        <v>88904.420000000013</v>
      </c>
      <c r="H21" s="20">
        <v>2804.9</v>
      </c>
      <c r="I21" s="21">
        <f t="shared" si="4"/>
        <v>17.142364740486862</v>
      </c>
      <c r="J21" s="21">
        <f t="shared" si="4"/>
        <v>17.03199403507535</v>
      </c>
      <c r="K21" s="21">
        <f>H21/E21*100</f>
        <v>21.573498646320452</v>
      </c>
    </row>
    <row r="22" spans="1:11" ht="33.75" customHeight="1" x14ac:dyDescent="0.2">
      <c r="A22" s="27" t="s">
        <v>26</v>
      </c>
      <c r="B22" s="15" t="s">
        <v>27</v>
      </c>
      <c r="C22" s="28">
        <v>2808203.93</v>
      </c>
      <c r="D22" s="20">
        <f t="shared" si="3"/>
        <v>2808203.93</v>
      </c>
      <c r="E22" s="20">
        <v>0</v>
      </c>
      <c r="F22" s="28">
        <v>561915.05000000005</v>
      </c>
      <c r="G22" s="20">
        <f t="shared" si="2"/>
        <v>561915.05000000005</v>
      </c>
      <c r="H22" s="20">
        <v>0</v>
      </c>
      <c r="I22" s="21">
        <f t="shared" si="4"/>
        <v>20.00976652717668</v>
      </c>
      <c r="J22" s="21">
        <f t="shared" si="4"/>
        <v>20.00976652717668</v>
      </c>
      <c r="K22" s="21"/>
    </row>
    <row r="23" spans="1:11" ht="18.75" customHeight="1" x14ac:dyDescent="0.2">
      <c r="A23" s="27" t="s">
        <v>28</v>
      </c>
      <c r="B23" s="15" t="s">
        <v>29</v>
      </c>
      <c r="C23" s="28">
        <v>322767.75</v>
      </c>
      <c r="D23" s="20">
        <f t="shared" si="3"/>
        <v>322496.05</v>
      </c>
      <c r="E23" s="20">
        <v>271.7</v>
      </c>
      <c r="F23" s="28">
        <v>62288.43</v>
      </c>
      <c r="G23" s="20">
        <f t="shared" si="2"/>
        <v>62016.73</v>
      </c>
      <c r="H23" s="20">
        <v>271.7</v>
      </c>
      <c r="I23" s="21">
        <f t="shared" si="4"/>
        <v>19.298219850031487</v>
      </c>
      <c r="J23" s="21">
        <f t="shared" si="4"/>
        <v>19.230229331491039</v>
      </c>
      <c r="K23" s="21">
        <f>H23/E23*100</f>
        <v>100</v>
      </c>
    </row>
    <row r="24" spans="1:11" ht="30.75" customHeight="1" x14ac:dyDescent="0.2">
      <c r="A24" s="27" t="s">
        <v>30</v>
      </c>
      <c r="B24" s="15" t="s">
        <v>31</v>
      </c>
      <c r="C24" s="28">
        <v>84235.32</v>
      </c>
      <c r="D24" s="20">
        <f t="shared" si="3"/>
        <v>84235.32</v>
      </c>
      <c r="E24" s="20">
        <v>0</v>
      </c>
      <c r="F24" s="28">
        <v>12426.94</v>
      </c>
      <c r="G24" s="20">
        <f t="shared" si="2"/>
        <v>12426.94</v>
      </c>
      <c r="H24" s="20">
        <v>0</v>
      </c>
      <c r="I24" s="21">
        <f t="shared" si="4"/>
        <v>14.752647701700427</v>
      </c>
      <c r="J24" s="21">
        <f t="shared" si="4"/>
        <v>14.752647701700427</v>
      </c>
      <c r="K24" s="21"/>
    </row>
    <row r="25" spans="1:11" ht="21.75" customHeight="1" x14ac:dyDescent="0.2">
      <c r="A25" s="27" t="s">
        <v>32</v>
      </c>
      <c r="B25" s="15" t="s">
        <v>33</v>
      </c>
      <c r="C25" s="28">
        <v>95693</v>
      </c>
      <c r="D25" s="20">
        <f t="shared" si="3"/>
        <v>95693</v>
      </c>
      <c r="E25" s="20">
        <v>0</v>
      </c>
      <c r="F25" s="28">
        <v>14819.29</v>
      </c>
      <c r="G25" s="20">
        <f t="shared" si="2"/>
        <v>14819.29</v>
      </c>
      <c r="H25" s="20">
        <v>0</v>
      </c>
      <c r="I25" s="21">
        <f t="shared" si="4"/>
        <v>15.486284263216746</v>
      </c>
      <c r="J25" s="21">
        <f t="shared" si="4"/>
        <v>15.486284263216746</v>
      </c>
      <c r="K25" s="21"/>
    </row>
    <row r="26" spans="1:11" ht="23.25" customHeight="1" x14ac:dyDescent="0.2">
      <c r="A26" s="27" t="s">
        <v>34</v>
      </c>
      <c r="B26" s="15" t="s">
        <v>35</v>
      </c>
      <c r="C26" s="28">
        <v>155</v>
      </c>
      <c r="D26" s="20">
        <f t="shared" si="3"/>
        <v>155</v>
      </c>
      <c r="E26" s="20">
        <v>0</v>
      </c>
      <c r="F26" s="28">
        <v>0</v>
      </c>
      <c r="G26" s="20">
        <f t="shared" si="2"/>
        <v>0</v>
      </c>
      <c r="H26" s="20">
        <v>0</v>
      </c>
      <c r="I26" s="21">
        <f t="shared" si="4"/>
        <v>0</v>
      </c>
      <c r="J26" s="21">
        <f t="shared" si="4"/>
        <v>0</v>
      </c>
      <c r="K26" s="21"/>
    </row>
    <row r="27" spans="1:11" ht="20.25" customHeight="1" x14ac:dyDescent="0.2">
      <c r="A27" s="27" t="s">
        <v>36</v>
      </c>
      <c r="B27" s="15" t="s">
        <v>37</v>
      </c>
      <c r="C27" s="28">
        <v>354403</v>
      </c>
      <c r="D27" s="20">
        <f t="shared" si="3"/>
        <v>354403</v>
      </c>
      <c r="E27" s="20">
        <v>0</v>
      </c>
      <c r="F27" s="28">
        <v>0</v>
      </c>
      <c r="G27" s="20">
        <f t="shared" si="2"/>
        <v>0</v>
      </c>
      <c r="H27" s="20">
        <v>0</v>
      </c>
      <c r="I27" s="21">
        <f t="shared" si="4"/>
        <v>0</v>
      </c>
      <c r="J27" s="21">
        <f t="shared" si="4"/>
        <v>0</v>
      </c>
      <c r="K27" s="21"/>
    </row>
    <row r="28" spans="1:11" ht="15.75" customHeight="1" x14ac:dyDescent="0.2">
      <c r="A28" s="27" t="s">
        <v>38</v>
      </c>
      <c r="B28" s="15" t="s">
        <v>39</v>
      </c>
      <c r="C28" s="28">
        <v>27100</v>
      </c>
      <c r="D28" s="20">
        <f t="shared" si="3"/>
        <v>27100</v>
      </c>
      <c r="E28" s="20">
        <v>0</v>
      </c>
      <c r="F28" s="28">
        <v>0</v>
      </c>
      <c r="G28" s="20">
        <f t="shared" si="2"/>
        <v>0</v>
      </c>
      <c r="H28" s="20">
        <v>0</v>
      </c>
      <c r="I28" s="21">
        <f t="shared" si="4"/>
        <v>0</v>
      </c>
      <c r="J28" s="21">
        <f t="shared" si="4"/>
        <v>0</v>
      </c>
      <c r="K28" s="21"/>
    </row>
    <row r="29" spans="1:11" ht="18.75" customHeight="1" x14ac:dyDescent="0.2">
      <c r="A29" s="27" t="s">
        <v>40</v>
      </c>
      <c r="B29" s="15" t="s">
        <v>41</v>
      </c>
      <c r="C29" s="28">
        <v>6852229.5</v>
      </c>
      <c r="D29" s="20">
        <f t="shared" si="3"/>
        <v>6747616.2999999998</v>
      </c>
      <c r="E29" s="20">
        <v>104613.2</v>
      </c>
      <c r="F29" s="28">
        <v>536431</v>
      </c>
      <c r="G29" s="20">
        <f t="shared" si="2"/>
        <v>522852.18</v>
      </c>
      <c r="H29" s="20">
        <v>13578.82</v>
      </c>
      <c r="I29" s="21">
        <f t="shared" si="4"/>
        <v>7.8285614922851021</v>
      </c>
      <c r="J29" s="21">
        <f t="shared" si="4"/>
        <v>7.7486946019737362</v>
      </c>
      <c r="K29" s="21">
        <f>H29/E29*100</f>
        <v>12.980025465237658</v>
      </c>
    </row>
    <row r="30" spans="1:11" ht="18.75" customHeight="1" x14ac:dyDescent="0.2">
      <c r="A30" s="26" t="s">
        <v>42</v>
      </c>
      <c r="B30" s="10" t="s">
        <v>43</v>
      </c>
      <c r="C30" s="11">
        <f>C31</f>
        <v>74243.199999999997</v>
      </c>
      <c r="D30" s="12">
        <f t="shared" si="3"/>
        <v>0</v>
      </c>
      <c r="E30" s="12">
        <f>E31</f>
        <v>74243.199999999997</v>
      </c>
      <c r="F30" s="11">
        <f>F31</f>
        <v>18560.8</v>
      </c>
      <c r="G30" s="12">
        <f t="shared" si="2"/>
        <v>18213</v>
      </c>
      <c r="H30" s="12">
        <f>H31</f>
        <v>347.8</v>
      </c>
      <c r="I30" s="13">
        <f t="shared" si="4"/>
        <v>25</v>
      </c>
      <c r="J30" s="21"/>
      <c r="K30" s="13">
        <f>H30/E30*100</f>
        <v>0.46846041118917287</v>
      </c>
    </row>
    <row r="31" spans="1:11" ht="19.5" customHeight="1" x14ac:dyDescent="0.2">
      <c r="A31" s="27" t="s">
        <v>44</v>
      </c>
      <c r="B31" s="15" t="s">
        <v>45</v>
      </c>
      <c r="C31" s="19">
        <v>74243.199999999997</v>
      </c>
      <c r="D31" s="20">
        <f t="shared" si="3"/>
        <v>0</v>
      </c>
      <c r="E31" s="20">
        <v>74243.199999999997</v>
      </c>
      <c r="F31" s="19">
        <v>18560.8</v>
      </c>
      <c r="G31" s="20">
        <f t="shared" si="2"/>
        <v>18213</v>
      </c>
      <c r="H31" s="20">
        <v>347.8</v>
      </c>
      <c r="I31" s="21">
        <f t="shared" si="4"/>
        <v>25</v>
      </c>
      <c r="J31" s="21"/>
      <c r="K31" s="21">
        <f>H31/E31*100</f>
        <v>0.46846041118917287</v>
      </c>
    </row>
    <row r="32" spans="1:11" ht="20.25" customHeight="1" x14ac:dyDescent="0.2">
      <c r="A32" s="26" t="s">
        <v>46</v>
      </c>
      <c r="B32" s="10" t="s">
        <v>47</v>
      </c>
      <c r="C32" s="11">
        <f>C33+C34+C35</f>
        <v>2070713.55</v>
      </c>
      <c r="D32" s="12">
        <f>D33+D34+D35</f>
        <v>2070713.55</v>
      </c>
      <c r="E32" s="12">
        <f>SUM(E33:E35)</f>
        <v>0</v>
      </c>
      <c r="F32" s="11">
        <f>F33+F34+F35</f>
        <v>387109.82999999996</v>
      </c>
      <c r="G32" s="12">
        <f>G33+G34+G35</f>
        <v>387109.82999999996</v>
      </c>
      <c r="H32" s="12">
        <f>SUM(H33:H35)</f>
        <v>0</v>
      </c>
      <c r="I32" s="13">
        <f t="shared" si="4"/>
        <v>18.69451378245919</v>
      </c>
      <c r="J32" s="13">
        <f>G32/D32*100</f>
        <v>18.69451378245919</v>
      </c>
      <c r="K32" s="13"/>
    </row>
    <row r="33" spans="1:11" ht="27.75" customHeight="1" x14ac:dyDescent="0.2">
      <c r="A33" s="27" t="s">
        <v>48</v>
      </c>
      <c r="B33" s="15" t="s">
        <v>49</v>
      </c>
      <c r="C33" s="28">
        <v>490453.09</v>
      </c>
      <c r="D33" s="20">
        <f t="shared" si="3"/>
        <v>490453.09</v>
      </c>
      <c r="E33" s="20">
        <v>0</v>
      </c>
      <c r="F33" s="19">
        <v>51670.239999999998</v>
      </c>
      <c r="G33" s="20">
        <f t="shared" si="2"/>
        <v>51670.239999999998</v>
      </c>
      <c r="H33" s="20">
        <v>0</v>
      </c>
      <c r="I33" s="21">
        <f t="shared" si="4"/>
        <v>10.535205313927168</v>
      </c>
      <c r="J33" s="21">
        <f t="shared" si="4"/>
        <v>10.535205313927168</v>
      </c>
      <c r="K33" s="21"/>
    </row>
    <row r="34" spans="1:11" ht="19.5" customHeight="1" x14ac:dyDescent="0.2">
      <c r="A34" s="27" t="s">
        <v>50</v>
      </c>
      <c r="B34" s="15" t="s">
        <v>51</v>
      </c>
      <c r="C34" s="28">
        <v>1296765.67</v>
      </c>
      <c r="D34" s="20">
        <f t="shared" si="3"/>
        <v>1296765.67</v>
      </c>
      <c r="E34" s="20">
        <v>0</v>
      </c>
      <c r="F34" s="19">
        <v>208744.65</v>
      </c>
      <c r="G34" s="20">
        <f t="shared" si="2"/>
        <v>208744.65</v>
      </c>
      <c r="H34" s="20">
        <v>0</v>
      </c>
      <c r="I34" s="21">
        <f t="shared" si="4"/>
        <v>16.097330059639841</v>
      </c>
      <c r="J34" s="21">
        <f t="shared" si="4"/>
        <v>16.097330059639841</v>
      </c>
      <c r="K34" s="21"/>
    </row>
    <row r="35" spans="1:11" ht="22.5" customHeight="1" x14ac:dyDescent="0.2">
      <c r="A35" s="27" t="s">
        <v>52</v>
      </c>
      <c r="B35" s="15" t="s">
        <v>53</v>
      </c>
      <c r="C35" s="28">
        <v>283494.78999999998</v>
      </c>
      <c r="D35" s="20">
        <f t="shared" si="3"/>
        <v>283494.78999999998</v>
      </c>
      <c r="E35" s="20">
        <v>0</v>
      </c>
      <c r="F35" s="19">
        <v>126694.94</v>
      </c>
      <c r="G35" s="20">
        <f t="shared" si="2"/>
        <v>126694.94</v>
      </c>
      <c r="H35" s="20">
        <v>0</v>
      </c>
      <c r="I35" s="21">
        <f t="shared" si="4"/>
        <v>44.690394486614728</v>
      </c>
      <c r="J35" s="21">
        <f t="shared" si="4"/>
        <v>44.690394486614728</v>
      </c>
      <c r="K35" s="21"/>
    </row>
    <row r="36" spans="1:11" x14ac:dyDescent="0.2">
      <c r="A36" s="26" t="s">
        <v>54</v>
      </c>
      <c r="B36" s="10" t="s">
        <v>55</v>
      </c>
      <c r="C36" s="11">
        <f>C37+C38+C39+C40+C41+C42+C43+C44+C45+C46</f>
        <v>18452420.66</v>
      </c>
      <c r="D36" s="12">
        <f>D37+D38+D39+D40+D41+D42+D43+D44+D45+D46</f>
        <v>16234553.060000001</v>
      </c>
      <c r="E36" s="12">
        <f>SUM(E37:E46)</f>
        <v>2217867.6</v>
      </c>
      <c r="F36" s="11">
        <f>SUM(F37:F46)</f>
        <v>3850801.8299999996</v>
      </c>
      <c r="G36" s="12">
        <f t="shared" si="2"/>
        <v>3450461.8699999996</v>
      </c>
      <c r="H36" s="12">
        <f>SUM(H37:H46)</f>
        <v>400339.96</v>
      </c>
      <c r="I36" s="13">
        <f t="shared" si="4"/>
        <v>20.868816622783406</v>
      </c>
      <c r="J36" s="13">
        <f t="shared" si="4"/>
        <v>21.253814978753717</v>
      </c>
      <c r="K36" s="13">
        <f>H36/E36*100</f>
        <v>18.050669931784928</v>
      </c>
    </row>
    <row r="37" spans="1:11" x14ac:dyDescent="0.2">
      <c r="A37" s="27" t="s">
        <v>56</v>
      </c>
      <c r="B37" s="15" t="s">
        <v>57</v>
      </c>
      <c r="C37" s="28">
        <v>87587</v>
      </c>
      <c r="D37" s="20">
        <f>C37-E37</f>
        <v>85431</v>
      </c>
      <c r="E37" s="20">
        <v>2156</v>
      </c>
      <c r="F37" s="28">
        <v>7416.54</v>
      </c>
      <c r="G37" s="20">
        <f t="shared" si="2"/>
        <v>7416.54</v>
      </c>
      <c r="H37" s="20">
        <v>0</v>
      </c>
      <c r="I37" s="21">
        <f t="shared" si="4"/>
        <v>8.4676264742484619</v>
      </c>
      <c r="J37" s="21">
        <f t="shared" si="4"/>
        <v>8.6813217684447093</v>
      </c>
      <c r="K37" s="21">
        <f>H37/E37*100</f>
        <v>0</v>
      </c>
    </row>
    <row r="38" spans="1:11" x14ac:dyDescent="0.2">
      <c r="A38" s="27" t="s">
        <v>58</v>
      </c>
      <c r="B38" s="15" t="s">
        <v>59</v>
      </c>
      <c r="C38" s="28">
        <v>8424</v>
      </c>
      <c r="D38" s="20">
        <f>C38-E38</f>
        <v>8424</v>
      </c>
      <c r="E38" s="20">
        <v>0</v>
      </c>
      <c r="F38" s="28">
        <v>0</v>
      </c>
      <c r="G38" s="20">
        <f t="shared" si="2"/>
        <v>0</v>
      </c>
      <c r="H38" s="20">
        <v>0</v>
      </c>
      <c r="I38" s="21">
        <f t="shared" ref="I38:K71" si="5">F38/C38*100</f>
        <v>0</v>
      </c>
      <c r="J38" s="21">
        <f t="shared" si="5"/>
        <v>0</v>
      </c>
      <c r="K38" s="21"/>
    </row>
    <row r="39" spans="1:11" x14ac:dyDescent="0.2">
      <c r="A39" s="27" t="s">
        <v>60</v>
      </c>
      <c r="B39" s="15" t="s">
        <v>61</v>
      </c>
      <c r="C39" s="28">
        <v>4580944.95</v>
      </c>
      <c r="D39" s="20">
        <f t="shared" si="3"/>
        <v>3412758.1500000004</v>
      </c>
      <c r="E39" s="20">
        <v>1168186.8</v>
      </c>
      <c r="F39" s="28">
        <v>1394606.99</v>
      </c>
      <c r="G39" s="20">
        <f t="shared" si="2"/>
        <v>1033995.22</v>
      </c>
      <c r="H39" s="20">
        <v>360611.77</v>
      </c>
      <c r="I39" s="21">
        <f t="shared" si="5"/>
        <v>30.443653115717968</v>
      </c>
      <c r="J39" s="21">
        <f t="shared" si="5"/>
        <v>30.297934238322743</v>
      </c>
      <c r="K39" s="21">
        <f>H39/E39*100</f>
        <v>30.86935839370895</v>
      </c>
    </row>
    <row r="40" spans="1:11" x14ac:dyDescent="0.2">
      <c r="A40" s="27" t="s">
        <v>62</v>
      </c>
      <c r="B40" s="15" t="s">
        <v>63</v>
      </c>
      <c r="C40" s="28">
        <v>49105</v>
      </c>
      <c r="D40" s="20">
        <f t="shared" si="3"/>
        <v>27749.3</v>
      </c>
      <c r="E40" s="20">
        <v>21355.7</v>
      </c>
      <c r="F40" s="28">
        <v>58</v>
      </c>
      <c r="G40" s="20">
        <f t="shared" si="2"/>
        <v>58</v>
      </c>
      <c r="H40" s="20">
        <v>0</v>
      </c>
      <c r="I40" s="21">
        <f>F40/C40*100</f>
        <v>0.11811424498523572</v>
      </c>
      <c r="J40" s="21">
        <f t="shared" si="5"/>
        <v>0.20901428144133369</v>
      </c>
      <c r="K40" s="21">
        <f t="shared" si="5"/>
        <v>0</v>
      </c>
    </row>
    <row r="41" spans="1:11" x14ac:dyDescent="0.2">
      <c r="A41" s="27" t="s">
        <v>64</v>
      </c>
      <c r="B41" s="15" t="s">
        <v>65</v>
      </c>
      <c r="C41" s="28">
        <v>1490873.9</v>
      </c>
      <c r="D41" s="20">
        <f t="shared" si="3"/>
        <v>973941.39999999991</v>
      </c>
      <c r="E41" s="20">
        <v>516932.5</v>
      </c>
      <c r="F41" s="28">
        <v>201707.02</v>
      </c>
      <c r="G41" s="20">
        <f t="shared" si="2"/>
        <v>161978.82999999999</v>
      </c>
      <c r="H41" s="20">
        <v>39728.19</v>
      </c>
      <c r="I41" s="21">
        <f t="shared" si="5"/>
        <v>13.529448734732025</v>
      </c>
      <c r="J41" s="21">
        <f t="shared" si="5"/>
        <v>16.631270628807854</v>
      </c>
      <c r="K41" s="21">
        <f t="shared" si="5"/>
        <v>7.685372848486022</v>
      </c>
    </row>
    <row r="42" spans="1:11" x14ac:dyDescent="0.2">
      <c r="A42" s="27" t="s">
        <v>66</v>
      </c>
      <c r="B42" s="15" t="s">
        <v>67</v>
      </c>
      <c r="C42" s="28">
        <v>116297.85</v>
      </c>
      <c r="D42" s="20">
        <f t="shared" si="3"/>
        <v>116297.85</v>
      </c>
      <c r="E42" s="20">
        <v>0</v>
      </c>
      <c r="F42" s="28">
        <v>26710.04</v>
      </c>
      <c r="G42" s="20">
        <f t="shared" si="2"/>
        <v>26710.04</v>
      </c>
      <c r="H42" s="20">
        <v>0</v>
      </c>
      <c r="I42" s="21">
        <f t="shared" si="5"/>
        <v>22.966925011941321</v>
      </c>
      <c r="J42" s="21">
        <f t="shared" si="5"/>
        <v>22.966925011941321</v>
      </c>
      <c r="K42" s="21"/>
    </row>
    <row r="43" spans="1:11" x14ac:dyDescent="0.2">
      <c r="A43" s="27" t="s">
        <v>68</v>
      </c>
      <c r="B43" s="15" t="s">
        <v>69</v>
      </c>
      <c r="C43" s="28">
        <v>8180029.2000000002</v>
      </c>
      <c r="D43" s="20">
        <f t="shared" si="3"/>
        <v>7883711.7999999998</v>
      </c>
      <c r="E43" s="20">
        <v>296317.40000000002</v>
      </c>
      <c r="F43" s="28">
        <v>1160135.42</v>
      </c>
      <c r="G43" s="20">
        <f t="shared" si="2"/>
        <v>1160135.42</v>
      </c>
      <c r="H43" s="20">
        <v>0</v>
      </c>
      <c r="I43" s="21">
        <f t="shared" si="5"/>
        <v>14.182533969438641</v>
      </c>
      <c r="J43" s="21">
        <f t="shared" si="5"/>
        <v>14.715599065912075</v>
      </c>
      <c r="K43" s="21">
        <f t="shared" si="5"/>
        <v>0</v>
      </c>
    </row>
    <row r="44" spans="1:11" x14ac:dyDescent="0.2">
      <c r="A44" s="27" t="s">
        <v>70</v>
      </c>
      <c r="B44" s="15" t="s">
        <v>71</v>
      </c>
      <c r="C44" s="28">
        <v>1110267.72</v>
      </c>
      <c r="D44" s="20">
        <f t="shared" si="3"/>
        <v>1034902.72</v>
      </c>
      <c r="E44" s="20">
        <v>75365</v>
      </c>
      <c r="F44" s="28">
        <v>85394.55</v>
      </c>
      <c r="G44" s="20">
        <f t="shared" si="2"/>
        <v>85394.55</v>
      </c>
      <c r="H44" s="20">
        <v>0</v>
      </c>
      <c r="I44" s="21">
        <f t="shared" si="5"/>
        <v>7.6913476328033745</v>
      </c>
      <c r="J44" s="21">
        <f t="shared" si="5"/>
        <v>8.251456716627434</v>
      </c>
      <c r="K44" s="21"/>
    </row>
    <row r="45" spans="1:11" x14ac:dyDescent="0.2">
      <c r="A45" s="27" t="s">
        <v>72</v>
      </c>
      <c r="B45" s="15" t="s">
        <v>73</v>
      </c>
      <c r="C45" s="28">
        <v>6800</v>
      </c>
      <c r="D45" s="20">
        <f t="shared" si="3"/>
        <v>6800</v>
      </c>
      <c r="E45" s="20">
        <v>0</v>
      </c>
      <c r="F45" s="28">
        <v>0</v>
      </c>
      <c r="G45" s="20">
        <f t="shared" si="2"/>
        <v>0</v>
      </c>
      <c r="H45" s="20">
        <v>0</v>
      </c>
      <c r="I45" s="21">
        <f t="shared" si="5"/>
        <v>0</v>
      </c>
      <c r="J45" s="21">
        <f t="shared" si="5"/>
        <v>0</v>
      </c>
      <c r="K45" s="21"/>
    </row>
    <row r="46" spans="1:11" x14ac:dyDescent="0.2">
      <c r="A46" s="27" t="s">
        <v>74</v>
      </c>
      <c r="B46" s="15" t="s">
        <v>75</v>
      </c>
      <c r="C46" s="28">
        <v>2822091.04</v>
      </c>
      <c r="D46" s="20">
        <f t="shared" si="3"/>
        <v>2684536.84</v>
      </c>
      <c r="E46" s="20">
        <v>137554.20000000001</v>
      </c>
      <c r="F46" s="28">
        <v>974773.27</v>
      </c>
      <c r="G46" s="20">
        <f t="shared" si="2"/>
        <v>974773.27</v>
      </c>
      <c r="H46" s="20">
        <v>0</v>
      </c>
      <c r="I46" s="21">
        <f t="shared" si="5"/>
        <v>34.540815876726647</v>
      </c>
      <c r="J46" s="21">
        <f t="shared" si="5"/>
        <v>36.310668398203099</v>
      </c>
      <c r="K46" s="21">
        <f>H46/E46*100</f>
        <v>0</v>
      </c>
    </row>
    <row r="47" spans="1:11" x14ac:dyDescent="0.2">
      <c r="A47" s="26" t="s">
        <v>76</v>
      </c>
      <c r="B47" s="10" t="s">
        <v>77</v>
      </c>
      <c r="C47" s="11">
        <f>SUM(C48:C51)</f>
        <v>10174548</v>
      </c>
      <c r="D47" s="12">
        <f>SUM(D48:D51)</f>
        <v>9666791.8999999985</v>
      </c>
      <c r="E47" s="12">
        <f>SUM(E48:E51)</f>
        <v>507756.1</v>
      </c>
      <c r="F47" s="11">
        <f>SUM(F48:F51)</f>
        <v>1012298.07</v>
      </c>
      <c r="G47" s="12">
        <f t="shared" si="2"/>
        <v>1012298.07</v>
      </c>
      <c r="H47" s="12">
        <f>SUM(H48:H51)</f>
        <v>0</v>
      </c>
      <c r="I47" s="13">
        <f t="shared" si="5"/>
        <v>9.9493173554245349</v>
      </c>
      <c r="J47" s="13">
        <f t="shared" si="5"/>
        <v>10.47191333455725</v>
      </c>
      <c r="K47" s="13">
        <f t="shared" si="5"/>
        <v>0</v>
      </c>
    </row>
    <row r="48" spans="1:11" x14ac:dyDescent="0.2">
      <c r="A48" s="27" t="s">
        <v>78</v>
      </c>
      <c r="B48" s="15" t="s">
        <v>79</v>
      </c>
      <c r="C48" s="28">
        <v>1275427.2</v>
      </c>
      <c r="D48" s="20">
        <f t="shared" si="3"/>
        <v>1275427.2</v>
      </c>
      <c r="E48" s="20">
        <v>0</v>
      </c>
      <c r="F48" s="28">
        <v>7984.49</v>
      </c>
      <c r="G48" s="20">
        <f t="shared" si="2"/>
        <v>7984.49</v>
      </c>
      <c r="H48" s="20">
        <v>0</v>
      </c>
      <c r="I48" s="21">
        <f t="shared" si="5"/>
        <v>0.62602475468611618</v>
      </c>
      <c r="J48" s="21">
        <f t="shared" si="5"/>
        <v>0.62602475468611618</v>
      </c>
      <c r="K48" s="21"/>
    </row>
    <row r="49" spans="1:11" x14ac:dyDescent="0.2">
      <c r="A49" s="27" t="s">
        <v>80</v>
      </c>
      <c r="B49" s="15" t="s">
        <v>81</v>
      </c>
      <c r="C49" s="28">
        <v>7438412.7599999998</v>
      </c>
      <c r="D49" s="20">
        <f t="shared" si="3"/>
        <v>7331838.3599999994</v>
      </c>
      <c r="E49" s="20">
        <v>106574.39999999999</v>
      </c>
      <c r="F49" s="28">
        <v>945458.75</v>
      </c>
      <c r="G49" s="20">
        <f t="shared" si="2"/>
        <v>945458.75</v>
      </c>
      <c r="H49" s="20">
        <v>0</v>
      </c>
      <c r="I49" s="21">
        <f t="shared" si="5"/>
        <v>12.7104905375001</v>
      </c>
      <c r="J49" s="21">
        <f t="shared" si="5"/>
        <v>12.895248143468347</v>
      </c>
      <c r="K49" s="21">
        <f t="shared" si="5"/>
        <v>0</v>
      </c>
    </row>
    <row r="50" spans="1:11" x14ac:dyDescent="0.2">
      <c r="A50" s="27" t="s">
        <v>82</v>
      </c>
      <c r="B50" s="15" t="s">
        <v>83</v>
      </c>
      <c r="C50" s="28">
        <v>1211924.6399999999</v>
      </c>
      <c r="D50" s="20">
        <f t="shared" si="3"/>
        <v>810742.94</v>
      </c>
      <c r="E50" s="20">
        <v>401181.7</v>
      </c>
      <c r="F50" s="28">
        <v>0</v>
      </c>
      <c r="G50" s="20">
        <f t="shared" si="2"/>
        <v>0</v>
      </c>
      <c r="H50" s="20">
        <v>0</v>
      </c>
      <c r="I50" s="21">
        <f t="shared" si="5"/>
        <v>0</v>
      </c>
      <c r="J50" s="21">
        <f t="shared" si="5"/>
        <v>0</v>
      </c>
      <c r="K50" s="21">
        <f t="shared" si="5"/>
        <v>0</v>
      </c>
    </row>
    <row r="51" spans="1:11" ht="19.5" customHeight="1" x14ac:dyDescent="0.2">
      <c r="A51" s="27" t="s">
        <v>84</v>
      </c>
      <c r="B51" s="15" t="s">
        <v>85</v>
      </c>
      <c r="C51" s="28">
        <v>248783.4</v>
      </c>
      <c r="D51" s="20">
        <f t="shared" si="3"/>
        <v>248783.4</v>
      </c>
      <c r="E51" s="20">
        <v>0</v>
      </c>
      <c r="F51" s="28">
        <v>58854.83</v>
      </c>
      <c r="G51" s="20">
        <f t="shared" si="2"/>
        <v>58854.83</v>
      </c>
      <c r="H51" s="20">
        <v>0</v>
      </c>
      <c r="I51" s="21">
        <f t="shared" si="5"/>
        <v>23.657056700728425</v>
      </c>
      <c r="J51" s="21">
        <f t="shared" si="5"/>
        <v>23.657056700728425</v>
      </c>
      <c r="K51" s="21"/>
    </row>
    <row r="52" spans="1:11" ht="18.75" customHeight="1" x14ac:dyDescent="0.2">
      <c r="A52" s="26" t="s">
        <v>86</v>
      </c>
      <c r="B52" s="10" t="s">
        <v>87</v>
      </c>
      <c r="C52" s="11">
        <f>SUM(C53:C55)</f>
        <v>484503.43999999994</v>
      </c>
      <c r="D52" s="12">
        <f>SUM(D53:D55)</f>
        <v>433530.43999999994</v>
      </c>
      <c r="E52" s="12">
        <f>SUM(E53:E55)</f>
        <v>50973</v>
      </c>
      <c r="F52" s="11">
        <f>SUM(F53:F55)</f>
        <v>43017.55</v>
      </c>
      <c r="G52" s="12">
        <f t="shared" si="2"/>
        <v>38624.020000000004</v>
      </c>
      <c r="H52" s="12">
        <f>SUM(H53:H55)</f>
        <v>4393.53</v>
      </c>
      <c r="I52" s="13">
        <f t="shared" si="5"/>
        <v>8.8786882503868298</v>
      </c>
      <c r="J52" s="13">
        <f t="shared" si="5"/>
        <v>8.9091829399568816</v>
      </c>
      <c r="K52" s="13">
        <f>H52/E52*100</f>
        <v>8.6193278794655992</v>
      </c>
    </row>
    <row r="53" spans="1:11" ht="15.75" customHeight="1" x14ac:dyDescent="0.2">
      <c r="A53" s="27" t="s">
        <v>88</v>
      </c>
      <c r="B53" s="15" t="s">
        <v>89</v>
      </c>
      <c r="C53" s="19">
        <v>119230.9</v>
      </c>
      <c r="D53" s="20">
        <f t="shared" si="3"/>
        <v>113861.9</v>
      </c>
      <c r="E53" s="20">
        <v>5369</v>
      </c>
      <c r="F53" s="19">
        <v>22018.27</v>
      </c>
      <c r="G53" s="20">
        <f t="shared" si="2"/>
        <v>21573.670000000002</v>
      </c>
      <c r="H53" s="20">
        <v>444.6</v>
      </c>
      <c r="I53" s="21">
        <f t="shared" si="5"/>
        <v>18.466915874995493</v>
      </c>
      <c r="J53" s="21">
        <f t="shared" si="5"/>
        <v>18.947224664264343</v>
      </c>
      <c r="K53" s="21">
        <f t="shared" si="5"/>
        <v>8.2808716707021794</v>
      </c>
    </row>
    <row r="54" spans="1:11" ht="16.5" customHeight="1" x14ac:dyDescent="0.2">
      <c r="A54" s="27" t="s">
        <v>90</v>
      </c>
      <c r="B54" s="15" t="s">
        <v>91</v>
      </c>
      <c r="C54" s="19">
        <v>180</v>
      </c>
      <c r="D54" s="20">
        <f t="shared" si="3"/>
        <v>180</v>
      </c>
      <c r="E54" s="20">
        <v>0</v>
      </c>
      <c r="F54" s="19">
        <v>0</v>
      </c>
      <c r="G54" s="20">
        <f t="shared" si="2"/>
        <v>0</v>
      </c>
      <c r="H54" s="20">
        <v>0</v>
      </c>
      <c r="I54" s="21">
        <f t="shared" si="5"/>
        <v>0</v>
      </c>
      <c r="J54" s="21">
        <f t="shared" si="5"/>
        <v>0</v>
      </c>
      <c r="K54" s="21"/>
    </row>
    <row r="55" spans="1:11" ht="18.75" customHeight="1" x14ac:dyDescent="0.2">
      <c r="A55" s="27" t="s">
        <v>92</v>
      </c>
      <c r="B55" s="15" t="s">
        <v>93</v>
      </c>
      <c r="C55" s="19">
        <v>365092.54</v>
      </c>
      <c r="D55" s="20">
        <f t="shared" si="3"/>
        <v>319488.53999999998</v>
      </c>
      <c r="E55" s="20">
        <v>45604</v>
      </c>
      <c r="F55" s="19">
        <v>20999.279999999999</v>
      </c>
      <c r="G55" s="20">
        <f t="shared" si="2"/>
        <v>17050.349999999999</v>
      </c>
      <c r="H55" s="20">
        <v>3948.93</v>
      </c>
      <c r="I55" s="21">
        <f t="shared" si="5"/>
        <v>5.7517691268082336</v>
      </c>
      <c r="J55" s="21">
        <f t="shared" si="5"/>
        <v>5.336764191917494</v>
      </c>
      <c r="K55" s="21">
        <f t="shared" si="5"/>
        <v>8.6591746338040529</v>
      </c>
    </row>
    <row r="56" spans="1:11" ht="20.25" customHeight="1" x14ac:dyDescent="0.2">
      <c r="A56" s="26" t="s">
        <v>94</v>
      </c>
      <c r="B56" s="10" t="s">
        <v>95</v>
      </c>
      <c r="C56" s="11">
        <f>C57+C58+C59+C60+C61+C62+C63+C64</f>
        <v>32070463.850000001</v>
      </c>
      <c r="D56" s="12">
        <f>D57+D58+D59+D60+D61+D62+D63+D64</f>
        <v>30483129.750000004</v>
      </c>
      <c r="E56" s="12">
        <f>SUM(E57:E64)</f>
        <v>1587334.0999999999</v>
      </c>
      <c r="F56" s="11">
        <f>F57+F58+F59+F60+F61+F62+F63+F64</f>
        <v>6711873.1499999994</v>
      </c>
      <c r="G56" s="12">
        <f t="shared" si="2"/>
        <v>6710256.2899999991</v>
      </c>
      <c r="H56" s="12">
        <f>SUM(H57:H64)</f>
        <v>1616.86</v>
      </c>
      <c r="I56" s="13">
        <f t="shared" si="5"/>
        <v>20.928519092810063</v>
      </c>
      <c r="J56" s="13">
        <f t="shared" si="5"/>
        <v>22.013016199558702</v>
      </c>
      <c r="K56" s="13">
        <f>H56/E56*100</f>
        <v>0.10186009359970281</v>
      </c>
    </row>
    <row r="57" spans="1:11" ht="18.75" customHeight="1" x14ac:dyDescent="0.2">
      <c r="A57" s="27" t="s">
        <v>96</v>
      </c>
      <c r="B57" s="15" t="s">
        <v>97</v>
      </c>
      <c r="C57" s="28">
        <v>10147056.92</v>
      </c>
      <c r="D57" s="20">
        <f t="shared" si="3"/>
        <v>9847283.75</v>
      </c>
      <c r="E57" s="20">
        <v>299773.17</v>
      </c>
      <c r="F57" s="28">
        <v>2343447.04</v>
      </c>
      <c r="G57" s="20">
        <f t="shared" si="2"/>
        <v>2343447.04</v>
      </c>
      <c r="H57" s="20">
        <v>0</v>
      </c>
      <c r="I57" s="21">
        <f t="shared" si="5"/>
        <v>23.094844726661886</v>
      </c>
      <c r="J57" s="21">
        <f t="shared" si="5"/>
        <v>23.79790305118404</v>
      </c>
      <c r="K57" s="21">
        <f>H57/E57*100</f>
        <v>0</v>
      </c>
    </row>
    <row r="58" spans="1:11" ht="17.25" customHeight="1" x14ac:dyDescent="0.2">
      <c r="A58" s="27" t="s">
        <v>98</v>
      </c>
      <c r="B58" s="15" t="s">
        <v>99</v>
      </c>
      <c r="C58" s="28">
        <v>16732118.9</v>
      </c>
      <c r="D58" s="20">
        <f t="shared" si="3"/>
        <v>15556413.280000001</v>
      </c>
      <c r="E58" s="20">
        <v>1175705.6200000001</v>
      </c>
      <c r="F58" s="28">
        <v>3171113.98</v>
      </c>
      <c r="G58" s="20">
        <f t="shared" si="2"/>
        <v>3171113.98</v>
      </c>
      <c r="H58" s="20">
        <v>0</v>
      </c>
      <c r="I58" s="21">
        <f t="shared" si="5"/>
        <v>18.952255831746452</v>
      </c>
      <c r="J58" s="21">
        <f t="shared" si="5"/>
        <v>20.384608732894243</v>
      </c>
      <c r="K58" s="21">
        <f>H58/E58*100</f>
        <v>0</v>
      </c>
    </row>
    <row r="59" spans="1:11" ht="15" customHeight="1" x14ac:dyDescent="0.2">
      <c r="A59" s="27" t="s">
        <v>100</v>
      </c>
      <c r="B59" s="15" t="s">
        <v>101</v>
      </c>
      <c r="C59" s="28">
        <v>405851.52</v>
      </c>
      <c r="D59" s="20">
        <f t="shared" si="3"/>
        <v>312160.60000000003</v>
      </c>
      <c r="E59" s="20">
        <v>93690.92</v>
      </c>
      <c r="F59" s="28">
        <v>42147.75</v>
      </c>
      <c r="G59" s="20">
        <f t="shared" si="2"/>
        <v>42147.75</v>
      </c>
      <c r="H59" s="20">
        <v>0</v>
      </c>
      <c r="I59" s="21">
        <f t="shared" si="5"/>
        <v>10.385017160955808</v>
      </c>
      <c r="J59" s="21">
        <f t="shared" si="5"/>
        <v>13.501944191547555</v>
      </c>
      <c r="K59" s="21">
        <f>H59/E59*100</f>
        <v>0</v>
      </c>
    </row>
    <row r="60" spans="1:11" ht="15.75" customHeight="1" x14ac:dyDescent="0.2">
      <c r="A60" s="27" t="s">
        <v>102</v>
      </c>
      <c r="B60" s="15" t="s">
        <v>103</v>
      </c>
      <c r="C60" s="28">
        <v>2660523.9</v>
      </c>
      <c r="D60" s="20">
        <f t="shared" si="3"/>
        <v>2657371.0099999998</v>
      </c>
      <c r="E60" s="20">
        <v>3152.89</v>
      </c>
      <c r="F60" s="28">
        <v>666228.93999999994</v>
      </c>
      <c r="G60" s="20">
        <f t="shared" si="2"/>
        <v>666228.93999999994</v>
      </c>
      <c r="H60" s="20">
        <v>0</v>
      </c>
      <c r="I60" s="21">
        <f t="shared" si="5"/>
        <v>25.041268751616926</v>
      </c>
      <c r="J60" s="21">
        <f t="shared" si="5"/>
        <v>25.070979456496744</v>
      </c>
      <c r="K60" s="21">
        <f>H60/E60*100</f>
        <v>0</v>
      </c>
    </row>
    <row r="61" spans="1:11" ht="18.75" customHeight="1" x14ac:dyDescent="0.2">
      <c r="A61" s="27" t="s">
        <v>104</v>
      </c>
      <c r="B61" s="15" t="s">
        <v>105</v>
      </c>
      <c r="C61" s="28">
        <v>356513.5</v>
      </c>
      <c r="D61" s="20">
        <f t="shared" si="3"/>
        <v>356513.5</v>
      </c>
      <c r="E61" s="20">
        <v>0</v>
      </c>
      <c r="F61" s="28">
        <v>60744.800000000003</v>
      </c>
      <c r="G61" s="20">
        <f t="shared" si="2"/>
        <v>60744.800000000003</v>
      </c>
      <c r="H61" s="20">
        <v>0</v>
      </c>
      <c r="I61" s="21">
        <f t="shared" si="5"/>
        <v>17.038569366938418</v>
      </c>
      <c r="J61" s="21">
        <f t="shared" si="5"/>
        <v>17.038569366938418</v>
      </c>
      <c r="K61" s="21"/>
    </row>
    <row r="62" spans="1:11" ht="17.25" customHeight="1" x14ac:dyDescent="0.2">
      <c r="A62" s="27" t="s">
        <v>106</v>
      </c>
      <c r="B62" s="15" t="s">
        <v>107</v>
      </c>
      <c r="C62" s="28">
        <v>867015.1</v>
      </c>
      <c r="D62" s="20">
        <f t="shared" si="3"/>
        <v>867015.1</v>
      </c>
      <c r="E62" s="20">
        <v>0</v>
      </c>
      <c r="F62" s="28">
        <v>200260</v>
      </c>
      <c r="G62" s="20">
        <f t="shared" si="2"/>
        <v>200260</v>
      </c>
      <c r="H62" s="20">
        <v>0</v>
      </c>
      <c r="I62" s="21">
        <f t="shared" si="5"/>
        <v>23.097636938503147</v>
      </c>
      <c r="J62" s="21">
        <f t="shared" si="5"/>
        <v>23.097636938503147</v>
      </c>
      <c r="K62" s="21"/>
    </row>
    <row r="63" spans="1:11" ht="15.75" customHeight="1" x14ac:dyDescent="0.2">
      <c r="A63" s="27" t="s">
        <v>108</v>
      </c>
      <c r="B63" s="15" t="s">
        <v>109</v>
      </c>
      <c r="C63" s="28">
        <v>616979.71</v>
      </c>
      <c r="D63" s="20">
        <f t="shared" si="3"/>
        <v>616979.71</v>
      </c>
      <c r="E63" s="20">
        <v>0</v>
      </c>
      <c r="F63" s="28">
        <v>156198.19</v>
      </c>
      <c r="G63" s="20">
        <f t="shared" si="2"/>
        <v>156198.19</v>
      </c>
      <c r="H63" s="20">
        <v>0</v>
      </c>
      <c r="I63" s="21">
        <f t="shared" si="5"/>
        <v>25.316584559968756</v>
      </c>
      <c r="J63" s="21">
        <f t="shared" si="5"/>
        <v>25.316584559968756</v>
      </c>
      <c r="K63" s="21"/>
    </row>
    <row r="64" spans="1:11" ht="17.25" customHeight="1" x14ac:dyDescent="0.2">
      <c r="A64" s="27" t="s">
        <v>110</v>
      </c>
      <c r="B64" s="15" t="s">
        <v>111</v>
      </c>
      <c r="C64" s="28">
        <v>284404.3</v>
      </c>
      <c r="D64" s="20">
        <f t="shared" si="3"/>
        <v>269392.8</v>
      </c>
      <c r="E64" s="20">
        <v>15011.5</v>
      </c>
      <c r="F64" s="28">
        <v>71732.45</v>
      </c>
      <c r="G64" s="20">
        <f t="shared" si="2"/>
        <v>70115.59</v>
      </c>
      <c r="H64" s="20">
        <v>1616.86</v>
      </c>
      <c r="I64" s="21">
        <f t="shared" si="5"/>
        <v>25.221999104795533</v>
      </c>
      <c r="J64" s="21">
        <f t="shared" si="5"/>
        <v>26.027269474165603</v>
      </c>
      <c r="K64" s="21">
        <f>H64/E64*100</f>
        <v>10.770809046397762</v>
      </c>
    </row>
    <row r="65" spans="1:11" ht="18.75" customHeight="1" x14ac:dyDescent="0.2">
      <c r="A65" s="26" t="s">
        <v>112</v>
      </c>
      <c r="B65" s="10" t="s">
        <v>113</v>
      </c>
      <c r="C65" s="11">
        <f>C66+C67+C68</f>
        <v>3313381.76</v>
      </c>
      <c r="D65" s="12">
        <f>D66+D67+D68</f>
        <v>3290934.96</v>
      </c>
      <c r="E65" s="12">
        <f>SUM(E66:E68)</f>
        <v>22446.799999999999</v>
      </c>
      <c r="F65" s="11">
        <f>SUM(F66:F68)</f>
        <v>344420.71</v>
      </c>
      <c r="G65" s="12">
        <f t="shared" si="2"/>
        <v>343322.04000000004</v>
      </c>
      <c r="H65" s="12">
        <f>SUM(H66:H68)</f>
        <v>1098.67</v>
      </c>
      <c r="I65" s="13">
        <f t="shared" si="5"/>
        <v>10.394839319692521</v>
      </c>
      <c r="J65" s="13">
        <f t="shared" si="5"/>
        <v>10.432355673173197</v>
      </c>
      <c r="K65" s="13">
        <f>H65/E65*100</f>
        <v>4.8945506709196858</v>
      </c>
    </row>
    <row r="66" spans="1:11" ht="17.25" customHeight="1" x14ac:dyDescent="0.2">
      <c r="A66" s="27" t="s">
        <v>114</v>
      </c>
      <c r="B66" s="15" t="s">
        <v>115</v>
      </c>
      <c r="C66" s="19">
        <v>3297879.76</v>
      </c>
      <c r="D66" s="20">
        <f t="shared" si="3"/>
        <v>3281434.96</v>
      </c>
      <c r="E66" s="20">
        <v>16444.8</v>
      </c>
      <c r="F66" s="19">
        <v>343208.71</v>
      </c>
      <c r="G66" s="20">
        <f t="shared" si="2"/>
        <v>343208.71</v>
      </c>
      <c r="H66" s="19">
        <v>0</v>
      </c>
      <c r="I66" s="21">
        <f t="shared" si="5"/>
        <v>10.406950373472684</v>
      </c>
      <c r="J66" s="21">
        <f t="shared" si="5"/>
        <v>10.459104452279012</v>
      </c>
      <c r="K66" s="21">
        <f>H66/E66*100</f>
        <v>0</v>
      </c>
    </row>
    <row r="67" spans="1:11" ht="16.5" customHeight="1" x14ac:dyDescent="0.2">
      <c r="A67" s="27" t="s">
        <v>116</v>
      </c>
      <c r="B67" s="15" t="s">
        <v>117</v>
      </c>
      <c r="C67" s="19">
        <v>7500</v>
      </c>
      <c r="D67" s="20">
        <f t="shared" si="3"/>
        <v>7500</v>
      </c>
      <c r="E67" s="20">
        <v>0</v>
      </c>
      <c r="F67" s="19">
        <v>0</v>
      </c>
      <c r="G67" s="20">
        <f t="shared" si="2"/>
        <v>0</v>
      </c>
      <c r="H67" s="20">
        <v>0</v>
      </c>
      <c r="I67" s="21">
        <f t="shared" si="5"/>
        <v>0</v>
      </c>
      <c r="J67" s="21">
        <f t="shared" si="5"/>
        <v>0</v>
      </c>
      <c r="K67" s="21"/>
    </row>
    <row r="68" spans="1:11" ht="17.25" customHeight="1" x14ac:dyDescent="0.2">
      <c r="A68" s="27" t="s">
        <v>118</v>
      </c>
      <c r="B68" s="15" t="s">
        <v>119</v>
      </c>
      <c r="C68" s="19">
        <v>8002</v>
      </c>
      <c r="D68" s="20">
        <f t="shared" si="3"/>
        <v>2000</v>
      </c>
      <c r="E68" s="20">
        <v>6002</v>
      </c>
      <c r="F68" s="19">
        <v>1212</v>
      </c>
      <c r="G68" s="20">
        <f t="shared" si="2"/>
        <v>113.32999999999993</v>
      </c>
      <c r="H68" s="20">
        <v>1098.67</v>
      </c>
      <c r="I68" s="21">
        <f t="shared" si="5"/>
        <v>15.14621344663834</v>
      </c>
      <c r="J68" s="21">
        <f t="shared" si="5"/>
        <v>5.6664999999999965</v>
      </c>
      <c r="K68" s="21">
        <f>H68/E68*100</f>
        <v>18.305064978340553</v>
      </c>
    </row>
    <row r="69" spans="1:11" ht="17.25" customHeight="1" x14ac:dyDescent="0.2">
      <c r="A69" s="26" t="s">
        <v>120</v>
      </c>
      <c r="B69" s="10" t="s">
        <v>121</v>
      </c>
      <c r="C69" s="11">
        <f>SUM(C70:C76)</f>
        <v>15864206.09</v>
      </c>
      <c r="D69" s="12">
        <f>SUM(D70:D76)</f>
        <v>14499283.789999999</v>
      </c>
      <c r="E69" s="12">
        <f>SUM(E70:E76)</f>
        <v>1364922.3</v>
      </c>
      <c r="F69" s="11">
        <f>SUM(F70:F76)</f>
        <v>3872885.75</v>
      </c>
      <c r="G69" s="12">
        <f t="shared" si="2"/>
        <v>3747729.62</v>
      </c>
      <c r="H69" s="12">
        <f>SUM(H70:H76)</f>
        <v>125156.13</v>
      </c>
      <c r="I69" s="13">
        <f t="shared" si="5"/>
        <v>24.412729688637068</v>
      </c>
      <c r="J69" s="13">
        <f t="shared" si="5"/>
        <v>25.847687887761527</v>
      </c>
      <c r="K69" s="13">
        <f>H69/E69*100</f>
        <v>9.1694692071482748</v>
      </c>
    </row>
    <row r="70" spans="1:11" ht="16.5" customHeight="1" x14ac:dyDescent="0.2">
      <c r="A70" s="27" t="s">
        <v>122</v>
      </c>
      <c r="B70" s="15" t="s">
        <v>123</v>
      </c>
      <c r="C70" s="19">
        <v>6615450.7300000004</v>
      </c>
      <c r="D70" s="20">
        <f t="shared" si="3"/>
        <v>6220307.4300000006</v>
      </c>
      <c r="E70" s="20">
        <v>395143.3</v>
      </c>
      <c r="F70" s="19">
        <v>938846.98</v>
      </c>
      <c r="G70" s="20">
        <f t="shared" si="2"/>
        <v>904726.4</v>
      </c>
      <c r="H70" s="20">
        <v>34120.58</v>
      </c>
      <c r="I70" s="21">
        <f t="shared" si="5"/>
        <v>14.191731120337433</v>
      </c>
      <c r="J70" s="21">
        <f t="shared" si="5"/>
        <v>14.5447216264036</v>
      </c>
      <c r="K70" s="21">
        <f>H70/E70*100</f>
        <v>8.6349888761874496</v>
      </c>
    </row>
    <row r="71" spans="1:11" ht="16.5" customHeight="1" x14ac:dyDescent="0.2">
      <c r="A71" s="27" t="s">
        <v>124</v>
      </c>
      <c r="B71" s="15" t="s">
        <v>125</v>
      </c>
      <c r="C71" s="19">
        <v>3779624.63</v>
      </c>
      <c r="D71" s="20">
        <f t="shared" si="3"/>
        <v>2911364.9299999997</v>
      </c>
      <c r="E71" s="20">
        <v>868259.7</v>
      </c>
      <c r="F71" s="19">
        <v>778770.86</v>
      </c>
      <c r="G71" s="20">
        <f>F71-H71</f>
        <v>689246.7</v>
      </c>
      <c r="H71" s="20">
        <v>89524.160000000003</v>
      </c>
      <c r="I71" s="21">
        <f t="shared" si="5"/>
        <v>20.604449812784718</v>
      </c>
      <c r="J71" s="21">
        <f t="shared" si="5"/>
        <v>23.674349199500728</v>
      </c>
      <c r="K71" s="21">
        <f t="shared" si="5"/>
        <v>10.310758405578424</v>
      </c>
    </row>
    <row r="72" spans="1:11" ht="16.5" customHeight="1" x14ac:dyDescent="0.2">
      <c r="A72" s="27" t="s">
        <v>126</v>
      </c>
      <c r="B72" s="15" t="s">
        <v>127</v>
      </c>
      <c r="C72" s="19">
        <v>56943</v>
      </c>
      <c r="D72" s="20">
        <f t="shared" si="3"/>
        <v>56943</v>
      </c>
      <c r="E72" s="20">
        <v>0</v>
      </c>
      <c r="F72" s="19">
        <v>10834.51</v>
      </c>
      <c r="G72" s="20">
        <f t="shared" si="2"/>
        <v>10834.51</v>
      </c>
      <c r="H72" s="20">
        <v>0</v>
      </c>
      <c r="I72" s="21">
        <f>F72/C72*100</f>
        <v>19.026939219921676</v>
      </c>
      <c r="J72" s="21">
        <f>G72/D72*100</f>
        <v>19.026939219921676</v>
      </c>
      <c r="K72" s="21"/>
    </row>
    <row r="73" spans="1:11" ht="16.5" customHeight="1" x14ac:dyDescent="0.2">
      <c r="A73" s="27" t="s">
        <v>128</v>
      </c>
      <c r="B73" s="15" t="s">
        <v>129</v>
      </c>
      <c r="C73" s="19">
        <v>382216.5</v>
      </c>
      <c r="D73" s="20">
        <f t="shared" si="3"/>
        <v>282386.5</v>
      </c>
      <c r="E73" s="20">
        <v>99830</v>
      </c>
      <c r="F73" s="19">
        <v>47054.12</v>
      </c>
      <c r="G73" s="20">
        <f t="shared" si="2"/>
        <v>47054.12</v>
      </c>
      <c r="H73" s="20">
        <v>0</v>
      </c>
      <c r="I73" s="21">
        <f t="shared" ref="I73:K97" si="6">F73/C73*100</f>
        <v>12.310855235187388</v>
      </c>
      <c r="J73" s="21">
        <f t="shared" si="6"/>
        <v>16.663020363933828</v>
      </c>
      <c r="K73" s="21"/>
    </row>
    <row r="74" spans="1:11" ht="21" customHeight="1" x14ac:dyDescent="0.2">
      <c r="A74" s="27" t="s">
        <v>130</v>
      </c>
      <c r="B74" s="15" t="s">
        <v>131</v>
      </c>
      <c r="C74" s="19">
        <v>121340.2</v>
      </c>
      <c r="D74" s="20">
        <f t="shared" si="3"/>
        <v>121340.2</v>
      </c>
      <c r="E74" s="20">
        <v>0</v>
      </c>
      <c r="F74" s="19">
        <v>15060.05</v>
      </c>
      <c r="G74" s="20">
        <f t="shared" si="2"/>
        <v>15060.05</v>
      </c>
      <c r="H74" s="20">
        <v>0</v>
      </c>
      <c r="I74" s="21">
        <f t="shared" si="6"/>
        <v>12.41142671596058</v>
      </c>
      <c r="J74" s="21">
        <f t="shared" si="6"/>
        <v>12.41142671596058</v>
      </c>
      <c r="K74" s="13"/>
    </row>
    <row r="75" spans="1:11" ht="21" customHeight="1" x14ac:dyDescent="0.2">
      <c r="A75" s="27" t="s">
        <v>132</v>
      </c>
      <c r="B75" s="15" t="s">
        <v>133</v>
      </c>
      <c r="C75" s="19">
        <v>287312</v>
      </c>
      <c r="D75" s="20">
        <f t="shared" si="3"/>
        <v>287312</v>
      </c>
      <c r="E75" s="20">
        <v>0</v>
      </c>
      <c r="F75" s="19">
        <v>84210.3</v>
      </c>
      <c r="G75" s="20">
        <f t="shared" si="2"/>
        <v>84210.3</v>
      </c>
      <c r="H75" s="20">
        <v>0</v>
      </c>
      <c r="I75" s="21">
        <f t="shared" si="6"/>
        <v>29.309705128919084</v>
      </c>
      <c r="J75" s="21">
        <f t="shared" si="6"/>
        <v>29.309705128919084</v>
      </c>
      <c r="K75" s="21"/>
    </row>
    <row r="76" spans="1:11" ht="20.25" customHeight="1" x14ac:dyDescent="0.2">
      <c r="A76" s="27" t="s">
        <v>134</v>
      </c>
      <c r="B76" s="15" t="s">
        <v>135</v>
      </c>
      <c r="C76" s="19">
        <v>4621319.03</v>
      </c>
      <c r="D76" s="20">
        <f t="shared" si="3"/>
        <v>4619629.7300000004</v>
      </c>
      <c r="E76" s="20">
        <v>1689.3</v>
      </c>
      <c r="F76" s="19">
        <v>1998108.93</v>
      </c>
      <c r="G76" s="20">
        <f t="shared" si="2"/>
        <v>1996597.54</v>
      </c>
      <c r="H76" s="20">
        <v>1511.39</v>
      </c>
      <c r="I76" s="21">
        <f t="shared" si="6"/>
        <v>43.236766754880371</v>
      </c>
      <c r="J76" s="21">
        <f t="shared" si="6"/>
        <v>43.219860826378394</v>
      </c>
      <c r="K76" s="21">
        <f>H76/E76*100</f>
        <v>89.468418871722022</v>
      </c>
    </row>
    <row r="77" spans="1:11" ht="16.5" customHeight="1" x14ac:dyDescent="0.2">
      <c r="A77" s="26" t="s">
        <v>136</v>
      </c>
      <c r="B77" s="10" t="s">
        <v>137</v>
      </c>
      <c r="C77" s="11">
        <f>C78+C79+C80+C81+C82</f>
        <v>27673711.349999994</v>
      </c>
      <c r="D77" s="12">
        <f>D78+D79+D80+D81+D82</f>
        <v>24113636.869999997</v>
      </c>
      <c r="E77" s="12">
        <f>E78+E79+E80+E81+E82</f>
        <v>3560074.48</v>
      </c>
      <c r="F77" s="11">
        <f>F78+F79+F80+F81+F82</f>
        <v>6531132.209999999</v>
      </c>
      <c r="G77" s="12">
        <f t="shared" si="2"/>
        <v>5912769.919999999</v>
      </c>
      <c r="H77" s="12">
        <f>SUM(H78:H82)</f>
        <v>618362.29</v>
      </c>
      <c r="I77" s="13">
        <f t="shared" si="6"/>
        <v>23.600492638657229</v>
      </c>
      <c r="J77" s="13">
        <f t="shared" si="6"/>
        <v>24.520440246639573</v>
      </c>
      <c r="K77" s="13">
        <f t="shared" si="6"/>
        <v>17.369363856679765</v>
      </c>
    </row>
    <row r="78" spans="1:11" ht="16.5" customHeight="1" x14ac:dyDescent="0.2">
      <c r="A78" s="27" t="s">
        <v>138</v>
      </c>
      <c r="B78" s="15" t="s">
        <v>139</v>
      </c>
      <c r="C78" s="19">
        <v>397033.8</v>
      </c>
      <c r="D78" s="20">
        <f t="shared" si="3"/>
        <v>385482.2</v>
      </c>
      <c r="E78" s="20">
        <v>11551.6</v>
      </c>
      <c r="F78" s="19">
        <v>99284.3</v>
      </c>
      <c r="G78" s="20">
        <f t="shared" si="2"/>
        <v>99284.3</v>
      </c>
      <c r="H78" s="20">
        <v>0</v>
      </c>
      <c r="I78" s="21">
        <f t="shared" si="6"/>
        <v>25.006510780694242</v>
      </c>
      <c r="J78" s="21">
        <f t="shared" si="6"/>
        <v>25.755871477334104</v>
      </c>
      <c r="K78" s="21">
        <f t="shared" si="6"/>
        <v>0</v>
      </c>
    </row>
    <row r="79" spans="1:11" ht="15" customHeight="1" x14ac:dyDescent="0.2">
      <c r="A79" s="27" t="s">
        <v>140</v>
      </c>
      <c r="B79" s="15" t="s">
        <v>141</v>
      </c>
      <c r="C79" s="19">
        <v>4265355.53</v>
      </c>
      <c r="D79" s="20">
        <f t="shared" si="3"/>
        <v>4223555.53</v>
      </c>
      <c r="E79" s="20">
        <v>41800</v>
      </c>
      <c r="F79" s="19">
        <v>1394416.34</v>
      </c>
      <c r="G79" s="20">
        <f t="shared" si="2"/>
        <v>1394416.34</v>
      </c>
      <c r="H79" s="20">
        <v>0</v>
      </c>
      <c r="I79" s="21">
        <f t="shared" si="6"/>
        <v>32.691679045099434</v>
      </c>
      <c r="J79" s="21">
        <f t="shared" si="6"/>
        <v>33.015224497356144</v>
      </c>
      <c r="K79" s="21">
        <f t="shared" si="6"/>
        <v>0</v>
      </c>
    </row>
    <row r="80" spans="1:11" ht="15.75" customHeight="1" x14ac:dyDescent="0.2">
      <c r="A80" s="27" t="s">
        <v>142</v>
      </c>
      <c r="B80" s="15" t="s">
        <v>143</v>
      </c>
      <c r="C80" s="19">
        <v>19645258.079999998</v>
      </c>
      <c r="D80" s="20">
        <f t="shared" si="3"/>
        <v>16799752.029999997</v>
      </c>
      <c r="E80" s="19">
        <v>2845506.05</v>
      </c>
      <c r="F80" s="19">
        <v>4297648.72</v>
      </c>
      <c r="G80" s="20">
        <f t="shared" si="2"/>
        <v>3806847.28</v>
      </c>
      <c r="H80" s="19">
        <v>490801.44</v>
      </c>
      <c r="I80" s="21">
        <f t="shared" si="6"/>
        <v>21.87626501265083</v>
      </c>
      <c r="J80" s="21">
        <f t="shared" si="6"/>
        <v>22.660139704454913</v>
      </c>
      <c r="K80" s="21">
        <f t="shared" si="6"/>
        <v>17.248300702084258</v>
      </c>
    </row>
    <row r="81" spans="1:11" ht="15" customHeight="1" x14ac:dyDescent="0.2">
      <c r="A81" s="27" t="s">
        <v>144</v>
      </c>
      <c r="B81" s="15" t="s">
        <v>145</v>
      </c>
      <c r="C81" s="19">
        <v>2781663.9</v>
      </c>
      <c r="D81" s="20">
        <f t="shared" si="3"/>
        <v>2130424.2999999998</v>
      </c>
      <c r="E81" s="20">
        <v>651239.6</v>
      </c>
      <c r="F81" s="19">
        <v>627801.85</v>
      </c>
      <c r="G81" s="20">
        <f t="shared" si="2"/>
        <v>500241</v>
      </c>
      <c r="H81" s="20">
        <v>127560.85</v>
      </c>
      <c r="I81" s="21">
        <f t="shared" si="6"/>
        <v>22.569292070116738</v>
      </c>
      <c r="J81" s="21">
        <f t="shared" si="6"/>
        <v>23.480815535196442</v>
      </c>
      <c r="K81" s="21">
        <f>H81/E81*100</f>
        <v>19.587391491549351</v>
      </c>
    </row>
    <row r="82" spans="1:11" ht="16.5" customHeight="1" x14ac:dyDescent="0.2">
      <c r="A82" s="27" t="s">
        <v>146</v>
      </c>
      <c r="B82" s="15" t="s">
        <v>147</v>
      </c>
      <c r="C82" s="19">
        <v>584400.04</v>
      </c>
      <c r="D82" s="20">
        <f t="shared" si="3"/>
        <v>574422.81000000006</v>
      </c>
      <c r="E82" s="20">
        <v>9977.23</v>
      </c>
      <c r="F82" s="19">
        <v>111981</v>
      </c>
      <c r="G82" s="20">
        <f t="shared" si="2"/>
        <v>111981</v>
      </c>
      <c r="H82" s="20">
        <v>0</v>
      </c>
      <c r="I82" s="21">
        <f>F82/C82*100</f>
        <v>19.161703000567897</v>
      </c>
      <c r="J82" s="21">
        <f t="shared" si="6"/>
        <v>19.494525295748613</v>
      </c>
      <c r="K82" s="21">
        <f>H82/E82*100</f>
        <v>0</v>
      </c>
    </row>
    <row r="83" spans="1:11" ht="15.75" customHeight="1" x14ac:dyDescent="0.2">
      <c r="A83" s="29" t="s">
        <v>148</v>
      </c>
      <c r="B83" s="30" t="s">
        <v>149</v>
      </c>
      <c r="C83" s="24">
        <f t="shared" ref="C83:H83" si="7">SUM(C84:C87)</f>
        <v>2162247.98</v>
      </c>
      <c r="D83" s="13">
        <f t="shared" si="7"/>
        <v>1953427.5799999998</v>
      </c>
      <c r="E83" s="13">
        <f t="shared" si="7"/>
        <v>208820.4</v>
      </c>
      <c r="F83" s="24">
        <f t="shared" si="7"/>
        <v>264463.8</v>
      </c>
      <c r="G83" s="13">
        <f t="shared" si="2"/>
        <v>264463.8</v>
      </c>
      <c r="H83" s="13">
        <f t="shared" si="7"/>
        <v>0</v>
      </c>
      <c r="I83" s="13">
        <f t="shared" si="6"/>
        <v>12.230965293814263</v>
      </c>
      <c r="J83" s="13">
        <f t="shared" si="6"/>
        <v>13.538449170457604</v>
      </c>
      <c r="K83" s="13">
        <f>H83/E83*100</f>
        <v>0</v>
      </c>
    </row>
    <row r="84" spans="1:11" ht="17.25" customHeight="1" x14ac:dyDescent="0.2">
      <c r="A84" s="31" t="s">
        <v>150</v>
      </c>
      <c r="B84" s="32" t="s">
        <v>151</v>
      </c>
      <c r="C84" s="19">
        <v>24687.38</v>
      </c>
      <c r="D84" s="20">
        <f t="shared" si="3"/>
        <v>18039.980000000003</v>
      </c>
      <c r="E84" s="20">
        <v>6647.4</v>
      </c>
      <c r="F84" s="19">
        <v>362.48</v>
      </c>
      <c r="G84" s="20">
        <f t="shared" si="2"/>
        <v>362.48</v>
      </c>
      <c r="H84" s="20">
        <v>0</v>
      </c>
      <c r="I84" s="21">
        <f t="shared" si="6"/>
        <v>1.4682805546801645</v>
      </c>
      <c r="J84" s="21">
        <f t="shared" si="6"/>
        <v>2.0093148662027338</v>
      </c>
      <c r="K84" s="21">
        <f t="shared" si="6"/>
        <v>0</v>
      </c>
    </row>
    <row r="85" spans="1:11" ht="15" customHeight="1" x14ac:dyDescent="0.2">
      <c r="A85" s="31" t="s">
        <v>152</v>
      </c>
      <c r="B85" s="32" t="s">
        <v>153</v>
      </c>
      <c r="C85" s="19">
        <v>1739072.5</v>
      </c>
      <c r="D85" s="20">
        <f t="shared" si="3"/>
        <v>1540014.2</v>
      </c>
      <c r="E85" s="20">
        <v>199058.3</v>
      </c>
      <c r="F85" s="19">
        <v>170938.55</v>
      </c>
      <c r="G85" s="20">
        <f t="shared" si="2"/>
        <v>170938.55</v>
      </c>
      <c r="H85" s="20">
        <v>0</v>
      </c>
      <c r="I85" s="21">
        <f t="shared" si="6"/>
        <v>9.8292940633584855</v>
      </c>
      <c r="J85" s="21">
        <f t="shared" si="6"/>
        <v>11.099803495318419</v>
      </c>
      <c r="K85" s="21">
        <f t="shared" si="6"/>
        <v>0</v>
      </c>
    </row>
    <row r="86" spans="1:11" ht="20.25" customHeight="1" x14ac:dyDescent="0.2">
      <c r="A86" s="31" t="s">
        <v>154</v>
      </c>
      <c r="B86" s="32" t="s">
        <v>155</v>
      </c>
      <c r="C86" s="19">
        <v>398488.1</v>
      </c>
      <c r="D86" s="20">
        <f>C86-E86</f>
        <v>395373.39999999997</v>
      </c>
      <c r="E86" s="20">
        <v>3114.7</v>
      </c>
      <c r="F86" s="19">
        <v>93162.77</v>
      </c>
      <c r="G86" s="20">
        <f>F86-H86</f>
        <v>93162.77</v>
      </c>
      <c r="H86" s="20">
        <v>0</v>
      </c>
      <c r="I86" s="21">
        <f t="shared" si="6"/>
        <v>23.379059500145676</v>
      </c>
      <c r="J86" s="21">
        <f t="shared" si="6"/>
        <v>23.563236677024811</v>
      </c>
      <c r="K86" s="21">
        <f t="shared" si="6"/>
        <v>0</v>
      </c>
    </row>
    <row r="87" spans="1:11" hidden="1" x14ac:dyDescent="0.2">
      <c r="A87" s="31" t="s">
        <v>156</v>
      </c>
      <c r="B87" s="32" t="s">
        <v>157</v>
      </c>
      <c r="C87" s="19"/>
      <c r="D87" s="20">
        <f>C87-E87</f>
        <v>0</v>
      </c>
      <c r="E87" s="20"/>
      <c r="F87" s="19">
        <v>0</v>
      </c>
      <c r="G87" s="20">
        <f>F87-H87</f>
        <v>0</v>
      </c>
      <c r="H87" s="20"/>
      <c r="I87" s="21" t="e">
        <f t="shared" si="6"/>
        <v>#DIV/0!</v>
      </c>
      <c r="J87" s="21" t="e">
        <f t="shared" si="6"/>
        <v>#DIV/0!</v>
      </c>
      <c r="K87" s="21"/>
    </row>
    <row r="88" spans="1:11" ht="15.75" customHeight="1" x14ac:dyDescent="0.2">
      <c r="A88" s="29" t="s">
        <v>158</v>
      </c>
      <c r="B88" s="30" t="s">
        <v>159</v>
      </c>
      <c r="C88" s="24">
        <f>C89+C90</f>
        <v>259090</v>
      </c>
      <c r="D88" s="13">
        <f>D89+D90</f>
        <v>259090</v>
      </c>
      <c r="E88" s="13">
        <f>E89+E90</f>
        <v>0</v>
      </c>
      <c r="F88" s="24">
        <f>F89+F90</f>
        <v>165432.68</v>
      </c>
      <c r="G88" s="13">
        <f>F88-H88</f>
        <v>165432.68</v>
      </c>
      <c r="H88" s="13">
        <f>SUM(H89:H90)</f>
        <v>0</v>
      </c>
      <c r="I88" s="13">
        <f t="shared" si="6"/>
        <v>63.851433864680232</v>
      </c>
      <c r="J88" s="13">
        <f t="shared" si="6"/>
        <v>63.851433864680232</v>
      </c>
      <c r="K88" s="21"/>
    </row>
    <row r="89" spans="1:11" ht="19.5" customHeight="1" x14ac:dyDescent="0.2">
      <c r="A89" s="31" t="s">
        <v>160</v>
      </c>
      <c r="B89" s="32" t="s">
        <v>161</v>
      </c>
      <c r="C89" s="19">
        <v>199000</v>
      </c>
      <c r="D89" s="20">
        <f>C89-E89</f>
        <v>199000</v>
      </c>
      <c r="E89" s="20">
        <v>0</v>
      </c>
      <c r="F89" s="19">
        <v>127500</v>
      </c>
      <c r="G89" s="20">
        <f>F89-H89</f>
        <v>127500</v>
      </c>
      <c r="H89" s="20">
        <v>0</v>
      </c>
      <c r="I89" s="21">
        <f t="shared" si="6"/>
        <v>64.070351758793976</v>
      </c>
      <c r="J89" s="21">
        <f t="shared" si="6"/>
        <v>64.070351758793976</v>
      </c>
      <c r="K89" s="21"/>
    </row>
    <row r="90" spans="1:11" ht="18.75" customHeight="1" x14ac:dyDescent="0.2">
      <c r="A90" s="31" t="s">
        <v>162</v>
      </c>
      <c r="B90" s="32" t="s">
        <v>163</v>
      </c>
      <c r="C90" s="19">
        <v>60090</v>
      </c>
      <c r="D90" s="20">
        <f>C90-E90</f>
        <v>60090</v>
      </c>
      <c r="E90" s="20">
        <v>0</v>
      </c>
      <c r="F90" s="19">
        <v>37932.68</v>
      </c>
      <c r="G90" s="20">
        <f>F90-H90</f>
        <v>37932.68</v>
      </c>
      <c r="H90" s="20">
        <v>0</v>
      </c>
      <c r="I90" s="21">
        <f t="shared" si="6"/>
        <v>63.126443667831587</v>
      </c>
      <c r="J90" s="21">
        <f t="shared" si="6"/>
        <v>63.126443667831587</v>
      </c>
      <c r="K90" s="21"/>
    </row>
    <row r="91" spans="1:11" ht="20.25" customHeight="1" x14ac:dyDescent="0.2">
      <c r="A91" s="26"/>
      <c r="B91" s="10" t="s">
        <v>164</v>
      </c>
      <c r="C91" s="24">
        <f t="shared" ref="C91:H91" si="8">C56+C65+C69+C77+C83+C88</f>
        <v>81343101.030000001</v>
      </c>
      <c r="D91" s="13">
        <f t="shared" si="8"/>
        <v>74599502.950000003</v>
      </c>
      <c r="E91" s="13">
        <f t="shared" si="8"/>
        <v>6743598.0800000001</v>
      </c>
      <c r="F91" s="24">
        <f t="shared" si="8"/>
        <v>17890208.300000001</v>
      </c>
      <c r="G91" s="13">
        <f t="shared" si="8"/>
        <v>17143974.349999998</v>
      </c>
      <c r="H91" s="13">
        <f t="shared" si="8"/>
        <v>746233.95000000007</v>
      </c>
      <c r="I91" s="13">
        <f t="shared" si="6"/>
        <v>21.993516442656823</v>
      </c>
      <c r="J91" s="13">
        <f t="shared" si="6"/>
        <v>22.981351982319069</v>
      </c>
      <c r="K91" s="13">
        <f>H91/E91*100</f>
        <v>11.065812955448258</v>
      </c>
    </row>
    <row r="92" spans="1:11" ht="15.75" customHeight="1" x14ac:dyDescent="0.2">
      <c r="A92" s="26" t="s">
        <v>165</v>
      </c>
      <c r="B92" s="10" t="s">
        <v>166</v>
      </c>
      <c r="C92" s="11">
        <f>C93</f>
        <v>11622</v>
      </c>
      <c r="D92" s="12">
        <f>D93</f>
        <v>11622</v>
      </c>
      <c r="E92" s="12">
        <f>E93</f>
        <v>0</v>
      </c>
      <c r="F92" s="11">
        <f>F93</f>
        <v>2642.75</v>
      </c>
      <c r="G92" s="12">
        <f t="shared" ref="G92:G97" si="9">F92-H92</f>
        <v>2642.75</v>
      </c>
      <c r="H92" s="12">
        <f>H93</f>
        <v>0</v>
      </c>
      <c r="I92" s="12">
        <f>I93</f>
        <v>22.739201514369299</v>
      </c>
      <c r="J92" s="13">
        <f t="shared" si="6"/>
        <v>22.739201514369299</v>
      </c>
      <c r="K92" s="21"/>
    </row>
    <row r="93" spans="1:11" ht="21" customHeight="1" x14ac:dyDescent="0.2">
      <c r="A93" s="27" t="s">
        <v>167</v>
      </c>
      <c r="B93" s="15" t="s">
        <v>166</v>
      </c>
      <c r="C93" s="19">
        <v>11622</v>
      </c>
      <c r="D93" s="20">
        <f>C93-E93</f>
        <v>11622</v>
      </c>
      <c r="E93" s="20">
        <v>0</v>
      </c>
      <c r="F93" s="19">
        <v>2642.75</v>
      </c>
      <c r="G93" s="20">
        <f t="shared" si="9"/>
        <v>2642.75</v>
      </c>
      <c r="H93" s="20">
        <v>0</v>
      </c>
      <c r="I93" s="21">
        <f>F93/C93*100</f>
        <v>22.739201514369299</v>
      </c>
      <c r="J93" s="21">
        <f t="shared" si="6"/>
        <v>22.739201514369299</v>
      </c>
      <c r="K93" s="21"/>
    </row>
    <row r="94" spans="1:11" ht="33.75" customHeight="1" x14ac:dyDescent="0.2">
      <c r="A94" s="26" t="s">
        <v>168</v>
      </c>
      <c r="B94" s="10" t="s">
        <v>169</v>
      </c>
      <c r="C94" s="11">
        <f>C95+C96+C97</f>
        <v>4595215.0299999993</v>
      </c>
      <c r="D94" s="12">
        <f>D95+D96+D97</f>
        <v>4595215.0299999993</v>
      </c>
      <c r="E94" s="12">
        <f>E95+E96+E97</f>
        <v>0</v>
      </c>
      <c r="F94" s="11">
        <f>F95+F96+F97</f>
        <v>907116.39</v>
      </c>
      <c r="G94" s="12">
        <f t="shared" si="9"/>
        <v>907116.39</v>
      </c>
      <c r="H94" s="12">
        <f>SUM(H95:H97)</f>
        <v>0</v>
      </c>
      <c r="I94" s="13">
        <f>F94/C94*100</f>
        <v>19.740455758389182</v>
      </c>
      <c r="J94" s="13">
        <f t="shared" si="6"/>
        <v>19.740455758389182</v>
      </c>
      <c r="K94" s="13"/>
    </row>
    <row r="95" spans="1:11" ht="31.5" customHeight="1" x14ac:dyDescent="0.2">
      <c r="A95" s="27" t="s">
        <v>170</v>
      </c>
      <c r="B95" s="15" t="s">
        <v>171</v>
      </c>
      <c r="C95" s="19">
        <v>1004146.3</v>
      </c>
      <c r="D95" s="20">
        <f>C95-E95</f>
        <v>1004146.3</v>
      </c>
      <c r="E95" s="20">
        <v>0</v>
      </c>
      <c r="F95" s="19">
        <v>301243.89</v>
      </c>
      <c r="G95" s="20">
        <f t="shared" si="9"/>
        <v>301243.89</v>
      </c>
      <c r="H95" s="20">
        <v>0</v>
      </c>
      <c r="I95" s="21">
        <f>F95/C95*100</f>
        <v>30</v>
      </c>
      <c r="J95" s="21">
        <f t="shared" si="6"/>
        <v>30</v>
      </c>
      <c r="K95" s="21"/>
    </row>
    <row r="96" spans="1:11" ht="21.75" customHeight="1" x14ac:dyDescent="0.2">
      <c r="A96" s="27" t="s">
        <v>172</v>
      </c>
      <c r="B96" s="15" t="s">
        <v>173</v>
      </c>
      <c r="C96" s="19">
        <v>602436.19999999995</v>
      </c>
      <c r="D96" s="20">
        <f>C96-E96</f>
        <v>602436.19999999995</v>
      </c>
      <c r="E96" s="20">
        <v>0</v>
      </c>
      <c r="F96" s="19">
        <v>0</v>
      </c>
      <c r="G96" s="20">
        <f t="shared" si="9"/>
        <v>0</v>
      </c>
      <c r="H96" s="20">
        <v>0</v>
      </c>
      <c r="I96" s="21">
        <f>F96/C96*100</f>
        <v>0</v>
      </c>
      <c r="J96" s="21">
        <f t="shared" si="6"/>
        <v>0</v>
      </c>
      <c r="K96" s="21"/>
    </row>
    <row r="97" spans="1:11" ht="20.25" customHeight="1" x14ac:dyDescent="0.2">
      <c r="A97" s="27" t="s">
        <v>174</v>
      </c>
      <c r="B97" s="15" t="s">
        <v>175</v>
      </c>
      <c r="C97" s="19">
        <v>2988632.53</v>
      </c>
      <c r="D97" s="20">
        <f>C97-E97</f>
        <v>2988632.53</v>
      </c>
      <c r="E97" s="20">
        <v>0</v>
      </c>
      <c r="F97" s="19">
        <v>605872.5</v>
      </c>
      <c r="G97" s="20">
        <f t="shared" si="9"/>
        <v>605872.5</v>
      </c>
      <c r="H97" s="20">
        <v>0</v>
      </c>
      <c r="I97" s="21">
        <f>F97/C97*100</f>
        <v>20.272565928337801</v>
      </c>
      <c r="J97" s="21">
        <f t="shared" si="6"/>
        <v>20.272565928337801</v>
      </c>
      <c r="K97" s="21"/>
    </row>
    <row r="98" spans="1:11" s="4" customFormat="1" x14ac:dyDescent="0.2">
      <c r="A98" s="1"/>
      <c r="B98" s="2"/>
      <c r="C98" s="3"/>
      <c r="D98" s="1"/>
      <c r="E98" s="33"/>
      <c r="G98" s="1"/>
      <c r="H98" s="1"/>
      <c r="I98" s="1"/>
      <c r="J98" s="1"/>
      <c r="K98" s="1"/>
    </row>
  </sheetData>
  <mergeCells count="15">
    <mergeCell ref="J2:K2"/>
    <mergeCell ref="H7:H8"/>
    <mergeCell ref="I7:I8"/>
    <mergeCell ref="J7:J8"/>
    <mergeCell ref="K7:K8"/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G7:G8"/>
  </mergeCells>
  <pageMargins left="0.70866141732283472" right="0.31496062992125984" top="0.74803149606299213" bottom="0.35433070866141736" header="0.31496062992125984" footer="0.31496062992125984"/>
  <pageSetup paperSize="9" scale="5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01.04.2019</vt:lpstr>
      <vt:lpstr>'НА 01.04.2019'!Заголовки_для_печати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2019-04-16T08:30:13Z</dcterms:created>
  <dcterms:modified xsi:type="dcterms:W3CDTF">2019-04-16T12:00:58Z</dcterms:modified>
</cp:coreProperties>
</file>